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7545" tabRatio="836" activeTab="2"/>
  </bookViews>
  <sheets>
    <sheet name="Portada" sheetId="1" r:id="rId1"/>
    <sheet name="I-1 Lineamientos Portafolio" sheetId="2" r:id="rId2"/>
    <sheet name="Fortalecimiento Institucional" sheetId="3" r:id="rId3"/>
  </sheets>
  <externalReferences>
    <externalReference r:id="rId6"/>
  </externalReferences>
  <definedNames>
    <definedName name="_xlnm.Print_Area" localSheetId="2">'Fortalecimiento Institucional'!$A$1:$AN$61</definedName>
    <definedName name="Capitulo">'[1]Ejemplo'!$D$19</definedName>
    <definedName name="SubCapitulo">'[1]Ejemplo'!$D$21</definedName>
    <definedName name="UnidadEjecutora">'[1]Ejemplo'!$D$25</definedName>
  </definedNames>
  <calcPr fullCalcOnLoad="1"/>
</workbook>
</file>

<file path=xl/comments3.xml><?xml version="1.0" encoding="utf-8"?>
<comments xmlns="http://schemas.openxmlformats.org/spreadsheetml/2006/main">
  <authors>
    <author>Marisol MarionLandais</author>
  </authors>
  <commentList>
    <comment ref="C25" authorId="0">
      <text>
        <r>
          <rPr>
            <b/>
            <sz val="9"/>
            <rFont val="Tahoma"/>
            <family val="2"/>
          </rPr>
          <t>Marisol MarionLandais:</t>
        </r>
        <r>
          <rPr>
            <sz val="9"/>
            <rFont val="Tahoma"/>
            <family val="2"/>
          </rPr>
          <t xml:space="preserve">
no se ve reflejado en el POA. Incluí el costo de este pero no se ve reflejado.</t>
        </r>
      </text>
    </comment>
  </commentList>
</comments>
</file>

<file path=xl/sharedStrings.xml><?xml version="1.0" encoding="utf-8"?>
<sst xmlns="http://schemas.openxmlformats.org/spreadsheetml/2006/main" count="202" uniqueCount="166">
  <si>
    <t>Producto(s)</t>
  </si>
  <si>
    <t>Indicador</t>
  </si>
  <si>
    <t>Meta</t>
  </si>
  <si>
    <t xml:space="preserve"> 1 T</t>
  </si>
  <si>
    <t>2 T</t>
  </si>
  <si>
    <t>3 T</t>
  </si>
  <si>
    <t>4 T</t>
  </si>
  <si>
    <t>Actividades Presupuestables</t>
  </si>
  <si>
    <t>Insumos</t>
  </si>
  <si>
    <t>Unidad de Medida</t>
  </si>
  <si>
    <t>Cantidad de Insumos</t>
  </si>
  <si>
    <t>Precio Unitario RD$</t>
  </si>
  <si>
    <t>Valor Total</t>
  </si>
  <si>
    <t>Género</t>
  </si>
  <si>
    <t>Articulación Sectorial</t>
  </si>
  <si>
    <t>Encadenamiento Productivo</t>
  </si>
  <si>
    <t>Calidad</t>
  </si>
  <si>
    <t>Regulación del Mercado</t>
  </si>
  <si>
    <t>Fortalecimiento Institucional</t>
  </si>
  <si>
    <t>Fomento a la Creación de Empleo</t>
  </si>
  <si>
    <t>Fomento a la Generación de Divisas</t>
  </si>
  <si>
    <t>Fomento a la Exportación</t>
  </si>
  <si>
    <t>Fomento a la Inversión</t>
  </si>
  <si>
    <t>5 (Medio)</t>
  </si>
  <si>
    <t>10 (Alto)</t>
  </si>
  <si>
    <t>1 (Bajo)</t>
  </si>
  <si>
    <t>Fomento a la Inversión Extranjera</t>
  </si>
  <si>
    <t>Fomento al Comercio Interno</t>
  </si>
  <si>
    <t>Clasificación de Proyectos (Categorías)</t>
  </si>
  <si>
    <t>Transversales:</t>
  </si>
  <si>
    <t>El encadenamiento se produce cuando la producción de un sector es suficiente para satisfacer el umbral mínimo o escala mínima para hacer atractiva la inversión en otro sector que este abastece (encadenamiento hacia atrás) o procesamiento hacia adelante.  En este aspecto toda actividad esta eslabonada una con otra.  Dichos encadenamientos adquieren significación cuando una inversión atrae o hace rentable a otra en la misma región.</t>
  </si>
  <si>
    <t>Ejemplo de empresas tractoras:</t>
  </si>
  <si>
    <r>
      <t>§</t>
    </r>
    <r>
      <rPr>
        <sz val="7"/>
        <color indexed="8"/>
        <rFont val="Times New Roman"/>
        <family val="1"/>
      </rPr>
      <t xml:space="preserve">  </t>
    </r>
    <r>
      <rPr>
        <sz val="12"/>
        <color indexed="8"/>
        <rFont val="Calibri Light"/>
        <family val="2"/>
      </rPr>
      <t xml:space="preserve">Zonas Francas y otros Regímenes </t>
    </r>
  </si>
  <si>
    <r>
      <t>§</t>
    </r>
    <r>
      <rPr>
        <sz val="7"/>
        <color indexed="8"/>
        <rFont val="Times New Roman"/>
        <family val="1"/>
      </rPr>
      <t xml:space="preserve">  </t>
    </r>
    <r>
      <rPr>
        <sz val="12"/>
        <color indexed="8"/>
        <rFont val="Calibri Light"/>
        <family val="2"/>
      </rPr>
      <t>Grandes firmas productoras y de servicios a nivel mundial.</t>
    </r>
  </si>
  <si>
    <t>Hoteleras, Restauranteras, Fabricantes de automóviles.</t>
  </si>
  <si>
    <t xml:space="preserve">Iniciativas o proyectos que promueven la inserción en el mercado local de proveedores, a través del esquema de empresas tractoras; fomentando así su crecimiento y desarrollo.   </t>
  </si>
  <si>
    <t>Iniciativas o proyectos que satisfagan los requisitos del cliente y mejoren continuamente la eficacia y eficiencia de la organización e impacten positivamente en la prestación de los servicios. Incluye todos los productos o proyectos relacionados con la implementación de la Infraestructura de la Calidad (IC).</t>
  </si>
  <si>
    <t>Desarrollo Sostenible, a partir de los 17 Objetivos de Desarrollo Sostenible (ODS) aprobados por la ONU en septiembre 2015, se pudieran desagregar</t>
  </si>
  <si>
    <t>Iniciativas o proyectos que fomenten el respeto a la diversidad étnica y cultural regional, nacional y local, así como el fortalecimiento y la plena participación ciudadana, en convivencia pacífica y en armonía con el ecosistema y/o medioambiente, garantizando la calidad de vida de las poblaciones en el corto y largo plazo.</t>
  </si>
  <si>
    <t>Aquí se incluirán todos los proyectos relacionados con las dimensiones social, económica y medioambiental del desarrollo productivo sostenible para el beneficio de la población.</t>
  </si>
  <si>
    <t>Se describen sectores como: gobernabilidad, género, agua, cambio climático, etc.</t>
  </si>
  <si>
    <t>Proponemos destacar producción más limpia, cambio climático, consumo y producción sostenible, desarrollo industrial sostenible e inclusivo socialmente, innovación, etc.</t>
  </si>
  <si>
    <t>Iniciativas o proyectos que incluyan los intereses, las necesidades y las prioridades tanto de las mujeres como de los hombres, reconociéndose la diversidad de los diferentes grupos de mujeres y de hombres.</t>
  </si>
  <si>
    <t>Productividad  y Competitividad (describir todos)</t>
  </si>
  <si>
    <t>Productividad: indicador de eficiencia que relaciona la cantidad de recursos utilizados con la cantidad de producción obtenida.</t>
  </si>
  <si>
    <t>Competitividad: Habilidad de un país para crear, producir y distribuir productos o servicios en el mercado internacional, manteniendo ganancias crecientes de sus recursos.  Capacidad que tiene una empresa o país de obtener rentabilidad en el mercado en relación a sus competidores tanto a nivel nacional como internacional.</t>
  </si>
  <si>
    <t>En este renglón se incluyen las Iniciativas o proyectos que promuevan una cultura de calidad y eficiencia empresarial, así como la promoción del emprendimiento, el escalamiento productivo y tecnológico de dichas unidades.</t>
  </si>
  <si>
    <t>Iniciativas o proyectos que faciliten la instalación de nuevas empresas con potencial generador de empleos, y ocupación productiva remunerada, así como la inserción en el mercado laboral de personas con discapacidad.</t>
  </si>
  <si>
    <t>Aquí se incluyen todos los productos o proyectos que fomentan la generación de divisas del país, proponemos especificar en el impacto que generen las dividas</t>
  </si>
  <si>
    <t>Iniciativas o proyectos cuyo objetivo es adquirir moneda extranjera, a fin de fortalecer la balanza de pagos en general y las reservas internacionales.</t>
  </si>
  <si>
    <t>Generación de Valor Agregado (Innovación, nuevos negocios)</t>
  </si>
  <si>
    <t xml:space="preserve">Iniciativas o proyectos que fomenten la capacidad de adaptar y desarrollar técnicas de producción de bienes y servicios con factores de producción ya existentes; o promover proyectos que mejoren el valor económico al transformar bienes o servicios durante el proceso productivo.   Aquí se aplican esfuerzos de innovación a la producción, nuevos negocios, emprendimientos, etc. </t>
  </si>
  <si>
    <t>Incluye todas las iniciativas dirigidas a incrementar la exportación o Iniciativas o proyectos que promuevan el aprovechamiento de los acuerdos comerciales vigentes, así como la mejora de los marcos institucionales de apoyo al desarrollo y competitividad del sector exportador.</t>
  </si>
  <si>
    <t>Todos los productos y proyectos que fomenten la inversión extranjera en el país, ya sea a través de zonas francas, regímenes especiales u otros.</t>
  </si>
  <si>
    <t>Iniciativas o proyectos destinados al desarrollo de un ambiente de negocios sólido, abierto y competitivo, que contribuyan a la formación bruta de capital fijo y/o real (maquinas, equipos, herramientas, obras de infraestructura física) o capital financiero (bonos, títulos, valores, certificados, etc…) al interior de la economía.</t>
  </si>
  <si>
    <t>Iniciativas o proyectos que permitan la entrada de bienes de capital y/o tecnología extranjera, que contribuyan al incremento del producto nacional; estas pueden adoptar la forma de  licencias, franquicias, contratos de administración, así como la  instalación propia de una empresa en el marco de las zonas francas y regímenes especiales, entre otros.</t>
  </si>
  <si>
    <t>Todos los productos y proyectos que fomenten el desarrollo del comercio interno de productos y servicios de calidad.</t>
  </si>
  <si>
    <t>Mandatos de la Institución:</t>
  </si>
  <si>
    <t>Regulación Interna (Gestión MIC - Si está en un instrumento legal)</t>
  </si>
  <si>
    <t>Incluye todas las iniciativas relacionadas al cumplimiento de normas y regulaciones que tengan su base en un instrumento legal.</t>
  </si>
  <si>
    <t>Incluye los productos o proyectos relacionados a la regulación del mercado según los objetivos misionales de la Institución.</t>
  </si>
  <si>
    <t>Incluye los productos y proyectos que se caractericen por la coordinación de esfuerzos entre el MIC, las instituciones adscritas, y los diferentes Ministerios de la Administración Pública. etc.</t>
  </si>
  <si>
    <t>Institucionales:</t>
  </si>
  <si>
    <t>Todo lo relacionado al fortalecimiento de la gestión institucional. Aquí puede incluirse proyectos de índole tecnológico, desarrollo organizacional, gestión y aplicación continua de los sistemas de calidad, planificación, etc.</t>
  </si>
  <si>
    <t>Responsabilidad Social Institucional (voluntariado)</t>
  </si>
  <si>
    <t>Incluye los productos y proyectos que tengan una contribución activa y voluntaria al mejoramiento social, económico y ambiental por parte de las instituciones adscritas y dependencias del Ministerio.</t>
  </si>
  <si>
    <t>(En términos de su valor e impacto a la misión del Ministerio)</t>
  </si>
  <si>
    <t>Calificación para Valorar Proyectos y Productos del MIC</t>
  </si>
  <si>
    <t>Si la incidencia del proyecto es baja o indirecta en la calidad del bien o servicio, en el fomento a la creación de empleos decentes, generación de divisas, fomento a la inversión, comercio interno y exportación.</t>
  </si>
  <si>
    <t>Si el impacto en la innovación, productividad y competitividad es bajo.</t>
  </si>
  <si>
    <t>Si el proyecto incluye elementos de regulación interna que no involucren sanciones administrativas</t>
  </si>
  <si>
    <t>Si el proyecto o producto involucra acciones de fortalecimiento y responsabilidad social institucional que no involucren innovación o que no tengan impacto sustancial en la gestión del Ministerio.</t>
  </si>
  <si>
    <t>Si dentro del ámbito de Desarrollo Sostenible (en este concepto están incluidos los 17 ODS, quizá especificar aquellos que resulten de mayor impacto para el MIC), se desarrollan proyectos de distinta índole de eficiencia energético pero el impacto o alcance es bajo.</t>
  </si>
  <si>
    <t>Si el proyecto incorpora prácticas relacionadas a Género sin innovación.</t>
  </si>
  <si>
    <t>Si sienta las bases para fomentar la creación de empleos o la generación de divisas y valor agregado. Si sienta las bases para la generación de valor agregado, mejora de la productividad y competitividad o crea las bases para promover el comercio interno y la exportación.</t>
  </si>
  <si>
    <t>Si el proyecto promueve el fortalecimiento institucional pero dirigido a reducción de costos operacionales con incidencia media, o sólo áreas individuales, que involucren innovación en procesos de índole interno de alcance medio.</t>
  </si>
  <si>
    <t>Si el proyecto sienta las bases iniciales para el desarrollo de prácticas de calidad en la Institución y para el mejoramiento de los servicios y la gestión interna, pero no se traduce en un incremento de la calidad del servicio público.</t>
  </si>
  <si>
    <t>Si sienta las bases para la regulación del mercado.</t>
  </si>
  <si>
    <t>Si el proyecto implementa prácticas relacionadas a Género</t>
  </si>
  <si>
    <t xml:space="preserve">Coordinación sectorial de procesos que ya estén en ejecución o en fase de implementación. </t>
  </si>
  <si>
    <t>Si impacta de manera directa fomentando la generación de empleos decentes y divisas.</t>
  </si>
  <si>
    <t>Si fomenta de manera directa la exportación.</t>
  </si>
  <si>
    <t xml:space="preserve">Si impacta de manera directa en la productividad y competitividad de las unidades productivas del país. </t>
  </si>
  <si>
    <t>Si genera valor agregado de manera directa a las unidades productivas del país.</t>
  </si>
  <si>
    <t>Si el proyecto es del área de Calidad y genera acción directa en la gestión del Ministerio en todas sus unidades organizacionales, mejora los servicios externos de manera directa.</t>
  </si>
  <si>
    <t xml:space="preserve">Si el proyecto o producto es de regulación de mercado o si el (producto es uno de oferta actual al cliente externo) en la medida de lo posible especificar </t>
  </si>
  <si>
    <t xml:space="preserve">Si el proyecto incluye elementos de regulación interna que involucren sanciones administrativas, en todo caso especificar la capacidad sancionadora del MIC y su incidencia o permitan la visibilidad estratégica del Ministerio. </t>
  </si>
  <si>
    <t>Si el proyecto o producto involucra acciones de fortalecimiento y responsabilidad social institucional que involucren innovación, automatización de procesos externos, reducción de costos operacionales de impacto alto o que tengan una mejora sustancial en toda la gestión del Ministerio.</t>
  </si>
  <si>
    <t>Si dentro del ámbito de proyecto promueve la adopción de producción más limpia incluyendo por ejemplo acciones de ahorro recursos, manejo de residuos, eficiencia energética, con gran impacto o alcance alto.</t>
  </si>
  <si>
    <t>Si el proyecto toca prácticas relacionadas a Género y mejora cualitativa y cuantitativa el acceso de las mujeres al sector productivo, con fuerte impacto en los programas de mejoras del Ministerio.</t>
  </si>
  <si>
    <t>Si el proyecto es de Encadenamiento Productivo y sus resultados incrementan de manera sostenible la producción, la calidad de los productos generados, su comercialización en el mercado externo o interno.</t>
  </si>
  <si>
    <t>Si el proyecto o servicio involucra articulación sectorial con  impacto alto en términos estratégicos y que toquen otros proyectos relacionados a las clasificaciones de  Encadenamiento, Productividad y Competitividad, Creación de Empleo, Divisas, Valor Agregado, Exportación, entre otros.</t>
  </si>
  <si>
    <t>INDICE</t>
  </si>
  <si>
    <t>I. Clasificación de Proyectos (Categorías)</t>
  </si>
  <si>
    <t>II. Esquema de Calificación de Proyectos y Productos del POA</t>
  </si>
  <si>
    <t>Porcentaje de gasto en el periodo anual</t>
  </si>
  <si>
    <t>Acciones</t>
  </si>
  <si>
    <t>AREA RESPONSASBLE</t>
  </si>
  <si>
    <t>TOTAL ANUAL</t>
  </si>
  <si>
    <t>1T TOTAL</t>
  </si>
  <si>
    <t>2T TOTAL</t>
  </si>
  <si>
    <t>3T TOTAL</t>
  </si>
  <si>
    <t>4T TOTAL</t>
  </si>
  <si>
    <t>Total Producto</t>
  </si>
  <si>
    <t>% de reuniones coordnadas</t>
  </si>
  <si>
    <t>Catering</t>
  </si>
  <si>
    <t>Unidad</t>
  </si>
  <si>
    <t>Días</t>
  </si>
  <si>
    <t>Viaticos</t>
  </si>
  <si>
    <t>Desarrollo del Sistema de Información para la construcción de estadísticas de las empresas amparadas bajo la Ley de Desarrollo Fronterizo (28-01)</t>
  </si>
  <si>
    <t>Otros (materiales y demas)</t>
  </si>
  <si>
    <t>MaterialGastable</t>
  </si>
  <si>
    <t>13) Reuniones de coordinacion interistucional</t>
  </si>
  <si>
    <t>PLAN OPERATIVO ANUAL 2019</t>
  </si>
  <si>
    <t>CONSEJO DE COORDINACION ZONA ESPECIAL DESARROLLO FRONTERIZO</t>
  </si>
  <si>
    <t>1) Clasificación de Nuevas Empresas Fronterizas (Ley 28-01)</t>
  </si>
  <si>
    <t>Reuniones con el Pleno del Consejo CCDF y comisiones técnicas.</t>
  </si>
  <si>
    <t>2) Tramitaciones Operativas de las empresas Fronterizas  Activas</t>
  </si>
  <si>
    <t xml:space="preserve">Operaciones1 </t>
  </si>
  <si>
    <t>OPERACIÓN 2</t>
  </si>
  <si>
    <t xml:space="preserve">Inspecciones </t>
  </si>
  <si>
    <t>4 Inspecciones a empresas activas realizadas por el Director Ejecutivo</t>
  </si>
  <si>
    <t>Inspecciones Empresas Activas</t>
  </si>
  <si>
    <t>450  Solicitudes y Tramitaciones de Exoneraciones y 1 Directorio de Empresas Activas</t>
  </si>
  <si>
    <t>Instalación 10 empresas aprobadas</t>
  </si>
  <si>
    <t>OPERACIÓN 1 Clasificación empresarial</t>
  </si>
  <si>
    <t>Seguimiento a Empresas activas</t>
  </si>
  <si>
    <t>2) Inspecciones a empresas Activas</t>
  </si>
  <si>
    <t>4 Inspecciones zona Norte</t>
  </si>
  <si>
    <t>2 Inspecciones zona Sur</t>
  </si>
  <si>
    <t>3) Asistencia a las empras Activas</t>
  </si>
  <si>
    <t>500 Exoneraciones a 30 empresas recibidas.       25 Certifaciones a empresas otorgadas</t>
  </si>
  <si>
    <t>25 Certificaciones a empresas otorgadas</t>
  </si>
  <si>
    <t xml:space="preserve">OPERACION 4: Desarrollo Tecnologico  y de Operación Institucional                   </t>
  </si>
  <si>
    <t>Visita del Director  Ejecutivo a Zona Fronterizas</t>
  </si>
  <si>
    <t>6 Inspecciones a empresas activas.  2 Reuniones del Director</t>
  </si>
  <si>
    <t>4) Desarrollo de Base de Datos relacional y expandible</t>
  </si>
  <si>
    <t>Licitación realizada</t>
  </si>
  <si>
    <t>Licitacion diseño de base de datos</t>
  </si>
  <si>
    <t>Una consultora Contratada</t>
  </si>
  <si>
    <t>Contratación de personal para integrar los servicios a  Republica Digital</t>
  </si>
  <si>
    <t>Honorarios</t>
  </si>
  <si>
    <t>Una editora o impresora o empresa a fin contrada</t>
  </si>
  <si>
    <t>Elaboracion Directorio de empresas fronterizas activas actualizado</t>
  </si>
  <si>
    <t>OPERACIÓN 5: Desarrollo Administrativo y adecuación institucional</t>
  </si>
  <si>
    <t>Mejora de la estructura legal y administrativa de CCDF</t>
  </si>
  <si>
    <t>Instalación de oficinas en la Frontera</t>
  </si>
  <si>
    <t>Contratación de Personal</t>
  </si>
  <si>
    <t>21 Personas nombradas</t>
  </si>
  <si>
    <t>Adquisición de mobiliarioss</t>
  </si>
  <si>
    <t>14 Escritorios con su silla adquiridos.                     3 Camionetas adquiridas,                                   7 Motores aqquiridos</t>
  </si>
  <si>
    <t>Mobiliario</t>
  </si>
  <si>
    <t xml:space="preserve">OPERACIÓN 6: Desarrollar las  capacidades y competencias </t>
  </si>
  <si>
    <t>Desarrollo de Capacidades y Competencias</t>
  </si>
  <si>
    <t>120 jovenes, profesionales y productores organizados capacitados</t>
  </si>
  <si>
    <t>Realizacion de Talleres</t>
  </si>
  <si>
    <t>Instalación de proyectos pilotos</t>
  </si>
  <si>
    <t>60 Mujeres y productores organizados  beneficiados</t>
  </si>
  <si>
    <t>OPERACIÓN 7: Generación de empleos</t>
  </si>
  <si>
    <t>Iniciativas comunitarias Solidarias con grupos organizados</t>
  </si>
  <si>
    <t>Generar empleos Zona Fronteriza</t>
  </si>
  <si>
    <t>Dar seguimiento a las empresas activas</t>
  </si>
  <si>
    <t>Fomentar el desarrollo Fronterizo</t>
  </si>
  <si>
    <t>Tramitacion de exoneraciones mediante  Vuce</t>
  </si>
  <si>
    <t>Tramitaciones Operativas de las empresas fronterizas activas</t>
  </si>
  <si>
    <t>Gastos POA 2019 RD$</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</si>
</sst>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RD$&quot;#,##0_);\(&quot;RD$&quot;#,##0\)"/>
    <numFmt numFmtId="181" formatCode="&quot;RD$&quot;#,##0_);[Red]\(&quot;RD$&quot;#,##0\)"/>
    <numFmt numFmtId="182" formatCode="&quot;RD$&quot;#,##0.00_);\(&quot;RD$&quot;#,##0.00\)"/>
    <numFmt numFmtId="183" formatCode="&quot;RD$&quot;#,##0.00_);[Red]\(&quot;RD$&quot;#,##0.00\)"/>
    <numFmt numFmtId="184" formatCode="_(&quot;RD$&quot;* #,##0_);_(&quot;RD$&quot;* \(#,##0\);_(&quot;RD$&quot;* &quot;-&quot;_);_(@_)"/>
    <numFmt numFmtId="185" formatCode="_(&quot;RD$&quot;* #,##0.00_);_(&quot;RD$&quot;* \(#,##0.00\);_(&quot;RD$&quot;* &quot;-&quot;??_);_(@_)"/>
    <numFmt numFmtId="186" formatCode="0;[Red]0"/>
    <numFmt numFmtId="187" formatCode="_(* #,##0_);_(* \(#,##0\);_(* &quot;-&quot;??_);_(@_)"/>
    <numFmt numFmtId="188" formatCode="_-&quot;RD$&quot;\ * #,##0.00_-;\-&quot;RD$&quot;\ * #,##0.00_-;_-&quot;RD$&quot;\ * &quot;-&quot;??_-;_-@_-"/>
    <numFmt numFmtId="189" formatCode="&quot;RD$&quot;#,##0.00"/>
    <numFmt numFmtId="190" formatCode="_-[$RD$-1C0A]* #,##0.00_-;\-[$RD$-1C0A]* #,##0.00_-;_-[$RD$-1C0A]* &quot;-&quot;??_-;_-@_-"/>
    <numFmt numFmtId="191" formatCode="&quot;$&quot;#,##0.00"/>
    <numFmt numFmtId="192" formatCode="_(* #,##0.00_);_(* \(#,##0.00\);_(* \-??_);_(@_)"/>
    <numFmt numFmtId="193" formatCode="_(* #,##0_);_(* \(#,##0\);_(* \-??_);_(@_)"/>
    <numFmt numFmtId="194" formatCode="#"/>
    <numFmt numFmtId="195" formatCode="_(\$* #,##0.00_);_(\$* \(#,##0.00\);_(\$* \-??_);_(@_)"/>
    <numFmt numFmtId="196" formatCode="_-* #,##0.0\ _€_-;\-* #,##0.0\ _€_-;_-* &quot;-&quot;??\ _€_-;_-@_-"/>
    <numFmt numFmtId="197" formatCode="_-* #,##0\ _€_-;\-* #,##0\ _€_-;_-* &quot;-&quot;??\ _€_-;_-@_-"/>
    <numFmt numFmtId="198" formatCode="&quot;RD$&quot;#,##0.00;[Red]\-&quot;RD$&quot;#,##0.00"/>
    <numFmt numFmtId="199" formatCode="&quot;Yes&quot;;&quot;Yes&quot;;&quot;No&quot;"/>
    <numFmt numFmtId="200" formatCode="&quot;True&quot;;&quot;True&quot;;&quot;False&quot;"/>
    <numFmt numFmtId="201" formatCode="&quot;On&quot;;&quot;On&quot;;&quot;Off&quot;"/>
    <numFmt numFmtId="202" formatCode="[$€-2]\ #,##0.00_);[Red]\([$€-2]\ #,##0.00\)"/>
    <numFmt numFmtId="203" formatCode="0.00000"/>
    <numFmt numFmtId="204" formatCode="[$$-580A]#,##0.00;[Red]\-[$$-580A]#,##0.00"/>
    <numFmt numFmtId="205" formatCode="_-* #,##0.00\ _€_-;\-* #,##0.00\ _€_-;_-* \-??\ _€_-;_-@_-"/>
    <numFmt numFmtId="206" formatCode="_-* #,##0\ _€_-;\-* #,##0\ _€_-;_-* \-??\ _€_-;_-@_-"/>
    <numFmt numFmtId="207" formatCode="0.0%"/>
    <numFmt numFmtId="208" formatCode="[$-C0A]dddd\,\ dd&quot; de &quot;mmmm&quot; de &quot;yyyy"/>
    <numFmt numFmtId="209" formatCode="0.0"/>
    <numFmt numFmtId="210" formatCode="[$-1C0A]dddd\,\ dd&quot; de &quot;mmmm&quot; de &quot;yyyy"/>
    <numFmt numFmtId="211" formatCode="[$-1C0A]hh:mm:ss\ AM/PM"/>
    <numFmt numFmtId="212" formatCode="#,##0.0"/>
    <numFmt numFmtId="213" formatCode="&quot;Sí&quot;;&quot;Sí&quot;;&quot;No&quot;"/>
    <numFmt numFmtId="214" formatCode="&quot;Verdadero&quot;;&quot;Verdadero&quot;;&quot;Falso&quot;"/>
    <numFmt numFmtId="215" formatCode="&quot;Activado&quot;;&quot;Activado&quot;;&quot;Desactivado&quot;"/>
    <numFmt numFmtId="216" formatCode="0.000%"/>
  </numFmts>
  <fonts count="60">
    <font>
      <sz val="11"/>
      <color theme="1"/>
      <name val="Calibri"/>
      <family val="2"/>
    </font>
    <font>
      <sz val="11"/>
      <color indexed="8"/>
      <name val="Calibri"/>
      <family val="2"/>
    </font>
    <font>
      <sz val="10"/>
      <name val="Arial"/>
      <family val="2"/>
    </font>
    <font>
      <b/>
      <sz val="9"/>
      <name val="Tahoma"/>
      <family val="2"/>
    </font>
    <font>
      <sz val="9"/>
      <name val="Tahoma"/>
      <family val="2"/>
    </font>
    <font>
      <sz val="12"/>
      <color indexed="8"/>
      <name val="Calibri Light"/>
      <family val="2"/>
    </font>
    <font>
      <sz val="7"/>
      <color indexed="8"/>
      <name val="Times New Roman"/>
      <family val="1"/>
    </font>
    <font>
      <b/>
      <sz val="11"/>
      <color indexed="8"/>
      <name val="Calibri"/>
      <family val="2"/>
    </font>
    <font>
      <b/>
      <sz val="13"/>
      <color indexed="49"/>
      <name val="Calibri Light"/>
      <family val="2"/>
    </font>
    <font>
      <sz val="12"/>
      <color indexed="8"/>
      <name val="Wingdings"/>
      <family val="0"/>
    </font>
    <font>
      <sz val="12"/>
      <color indexed="9"/>
      <name val="Calibri Light"/>
      <family val="2"/>
    </font>
    <font>
      <b/>
      <sz val="12"/>
      <color indexed="9"/>
      <name val="Calibri Light"/>
      <family val="2"/>
    </font>
    <font>
      <b/>
      <sz val="12"/>
      <color indexed="9"/>
      <name val="Calibri"/>
      <family val="2"/>
    </font>
    <font>
      <b/>
      <sz val="1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6"/>
      <color indexed="8"/>
      <name val="Calibri"/>
      <family val="2"/>
    </font>
    <font>
      <b/>
      <sz val="16"/>
      <name val="Times New Roman"/>
      <family val="1"/>
    </font>
    <font>
      <sz val="16"/>
      <name val="Arial"/>
      <family val="2"/>
    </font>
    <font>
      <sz val="16"/>
      <name val="Times New Roman"/>
      <family val="1"/>
    </font>
    <font>
      <b/>
      <i/>
      <sz val="16"/>
      <name val="Times New Roman"/>
      <family val="1"/>
    </font>
    <font>
      <b/>
      <sz val="16"/>
      <color indexed="8"/>
      <name val="Calibri"/>
      <family val="2"/>
    </font>
    <font>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6"/>
      <color theme="1"/>
      <name val="Calibri"/>
      <family val="2"/>
    </font>
    <font>
      <b/>
      <sz val="16"/>
      <color theme="1"/>
      <name val="Calibri"/>
      <family val="2"/>
    </font>
    <font>
      <sz val="16"/>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44"/>
        <bgColor indexed="64"/>
      </patternFill>
    </fill>
    <fill>
      <patternFill patternType="solid">
        <fgColor rgb="FFFFC000"/>
        <bgColor indexed="64"/>
      </patternFill>
    </fill>
    <fill>
      <patternFill patternType="solid">
        <fgColor rgb="FF0070C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thin"/>
      <top style="thin"/>
      <bottom style="thin"/>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color indexed="63"/>
      </top>
      <bottom style="thin"/>
    </border>
  </borders>
  <cellStyleXfs count="10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180" fontId="1" fillId="0" borderId="0" applyFont="0" applyFill="0" applyBorder="0" applyAlignment="0" applyProtection="0"/>
    <xf numFmtId="186" fontId="1" fillId="0" borderId="0" applyFont="0" applyFill="0" applyBorder="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1" fillId="0" borderId="0">
      <alignment/>
      <protection/>
    </xf>
    <xf numFmtId="0" fontId="1" fillId="0" borderId="0">
      <alignment/>
      <protection/>
    </xf>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9" fontId="1" fillId="0" borderId="0" applyFont="0" applyFill="0" applyBorder="0" applyAlignment="0" applyProtection="0"/>
    <xf numFmtId="16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6" fontId="2" fillId="0" borderId="0" applyFont="0" applyFill="0" applyBorder="0" applyAlignment="0" applyProtection="0"/>
    <xf numFmtId="0" fontId="1" fillId="0" borderId="0" applyFont="0" applyFill="0" applyBorder="0" applyAlignment="0" applyProtection="0"/>
    <xf numFmtId="188" fontId="1" fillId="0" borderId="0" applyFill="0" applyBorder="0" applyAlignment="0" applyProtection="0"/>
    <xf numFmtId="188" fontId="1" fillId="0" borderId="0" applyFill="0" applyBorder="0" applyAlignment="0" applyProtection="0"/>
    <xf numFmtId="17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80" fontId="1" fillId="0" borderId="0" applyFill="0" applyBorder="0" applyAlignment="0" applyProtection="0"/>
    <xf numFmtId="180" fontId="1" fillId="0" borderId="0" applyFill="0" applyBorder="0" applyAlignment="0" applyProtection="0"/>
    <xf numFmtId="186" fontId="1" fillId="0" borderId="0" applyFill="0" applyBorder="0" applyAlignment="0" applyProtection="0"/>
    <xf numFmtId="186" fontId="1" fillId="0" borderId="0" applyFill="0" applyBorder="0" applyAlignment="0" applyProtection="0"/>
    <xf numFmtId="0" fontId="1" fillId="0" borderId="0" applyFont="0" applyFill="0" applyBorder="0" applyAlignment="0" applyProtection="0"/>
    <xf numFmtId="180" fontId="2"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5" fontId="1" fillId="0" borderId="0" applyFont="0" applyFill="0" applyBorder="0" applyAlignment="0" applyProtection="0"/>
    <xf numFmtId="184" fontId="1" fillId="0" borderId="0" applyFont="0" applyFill="0" applyBorder="0" applyAlignment="0" applyProtection="0"/>
    <xf numFmtId="0" fontId="1" fillId="0" borderId="0" applyFont="0" applyFill="0" applyBorder="0" applyAlignment="0" applyProtection="0"/>
    <xf numFmtId="0" fontId="49" fillId="31" borderId="0" applyNumberFormat="0" applyBorder="0" applyAlignment="0" applyProtection="0"/>
    <xf numFmtId="0" fontId="1"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1" fillId="32" borderId="5" applyNumberFormat="0" applyFont="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9" fontId="2"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15">
    <xf numFmtId="0" fontId="0" fillId="0" borderId="0" xfId="0" applyFont="1" applyAlignment="1">
      <alignment/>
    </xf>
    <xf numFmtId="0" fontId="0" fillId="0" borderId="0" xfId="0" applyAlignment="1">
      <alignment vertical="top"/>
    </xf>
    <xf numFmtId="0" fontId="8" fillId="0" borderId="0" xfId="0" applyFont="1" applyAlignment="1">
      <alignment vertical="top"/>
    </xf>
    <xf numFmtId="0" fontId="9" fillId="0" borderId="10" xfId="0" applyFont="1" applyBorder="1" applyAlignment="1">
      <alignment horizontal="left" vertical="top" wrapText="1"/>
    </xf>
    <xf numFmtId="0" fontId="0" fillId="0" borderId="0" xfId="0"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justify" vertical="top" wrapText="1"/>
    </xf>
    <xf numFmtId="0" fontId="5" fillId="0" borderId="12" xfId="0" applyFont="1" applyBorder="1" applyAlignment="1">
      <alignment vertical="top" wrapText="1"/>
    </xf>
    <xf numFmtId="0" fontId="5" fillId="0" borderId="0" xfId="0" applyFont="1" applyAlignment="1">
      <alignment vertical="top" wrapText="1"/>
    </xf>
    <xf numFmtId="0" fontId="1" fillId="0" borderId="11" xfId="0" applyFont="1" applyBorder="1" applyAlignment="1">
      <alignment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5" fillId="0" borderId="12" xfId="0" applyFont="1" applyBorder="1" applyAlignment="1">
      <alignment horizontal="justify" vertical="top" wrapText="1"/>
    </xf>
    <xf numFmtId="0" fontId="5" fillId="0" borderId="14" xfId="0" applyFont="1" applyBorder="1" applyAlignment="1">
      <alignment horizontal="justify" vertical="top" wrapText="1"/>
    </xf>
    <xf numFmtId="0" fontId="10" fillId="33" borderId="15" xfId="0" applyFont="1" applyFill="1" applyBorder="1" applyAlignment="1">
      <alignment vertical="top" wrapText="1"/>
    </xf>
    <xf numFmtId="0" fontId="10" fillId="33" borderId="16" xfId="0" applyFont="1" applyFill="1" applyBorder="1" applyAlignment="1">
      <alignment vertical="top" wrapText="1"/>
    </xf>
    <xf numFmtId="0" fontId="8" fillId="0" borderId="0" xfId="0" applyFont="1" applyAlignment="1">
      <alignment horizontal="left" vertical="top" wrapText="1"/>
    </xf>
    <xf numFmtId="0" fontId="5" fillId="0" borderId="17" xfId="0" applyFont="1" applyBorder="1" applyAlignment="1">
      <alignment horizontal="left" vertical="top" wrapText="1"/>
    </xf>
    <xf numFmtId="0" fontId="12" fillId="33" borderId="18" xfId="0" applyFont="1" applyFill="1" applyBorder="1" applyAlignment="1">
      <alignment horizontal="center" vertical="top" wrapText="1"/>
    </xf>
    <xf numFmtId="0" fontId="12" fillId="33" borderId="16" xfId="0" applyFont="1" applyFill="1" applyBorder="1" applyAlignment="1">
      <alignment horizontal="center" vertical="top" wrapText="1"/>
    </xf>
    <xf numFmtId="0" fontId="5" fillId="0" borderId="19" xfId="0" applyFont="1" applyBorder="1" applyAlignment="1">
      <alignmen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7" fillId="0" borderId="20" xfId="0" applyFont="1" applyBorder="1" applyAlignment="1">
      <alignment horizontal="center" vertical="top"/>
    </xf>
    <xf numFmtId="0" fontId="46" fillId="0" borderId="20" xfId="50" applyBorder="1" applyAlignment="1">
      <alignment horizontal="left" vertical="top"/>
    </xf>
    <xf numFmtId="0" fontId="11" fillId="34" borderId="15" xfId="0" applyFont="1" applyFill="1" applyBorder="1" applyAlignment="1">
      <alignment horizontal="center" vertical="top" wrapText="1"/>
    </xf>
    <xf numFmtId="0" fontId="11" fillId="34" borderId="16" xfId="0" applyFont="1" applyFill="1" applyBorder="1" applyAlignment="1">
      <alignment horizontal="center" vertical="top" wrapText="1"/>
    </xf>
    <xf numFmtId="0" fontId="13" fillId="0" borderId="21" xfId="0" applyFont="1" applyFill="1" applyBorder="1" applyAlignment="1">
      <alignment horizontal="center"/>
    </xf>
    <xf numFmtId="0" fontId="13" fillId="0" borderId="0" xfId="0" applyFont="1" applyFill="1" applyBorder="1" applyAlignment="1">
      <alignment horizontal="center"/>
    </xf>
    <xf numFmtId="0" fontId="56" fillId="0" borderId="0" xfId="0" applyFont="1" applyFill="1" applyAlignment="1">
      <alignment horizontal="left"/>
    </xf>
    <xf numFmtId="0" fontId="13" fillId="0" borderId="21" xfId="0" applyFont="1" applyFill="1" applyBorder="1" applyAlignment="1">
      <alignment/>
    </xf>
    <xf numFmtId="0" fontId="13" fillId="0" borderId="0" xfId="0" applyFont="1" applyFill="1" applyBorder="1" applyAlignment="1">
      <alignment/>
    </xf>
    <xf numFmtId="0" fontId="13" fillId="0" borderId="21" xfId="0" applyFont="1" applyFill="1" applyBorder="1" applyAlignment="1">
      <alignment horizontal="left"/>
    </xf>
    <xf numFmtId="0" fontId="13" fillId="0" borderId="0" xfId="0" applyFont="1" applyFill="1" applyBorder="1" applyAlignment="1">
      <alignment horizontal="left"/>
    </xf>
    <xf numFmtId="0" fontId="32" fillId="35" borderId="20" xfId="0" applyFont="1" applyFill="1" applyBorder="1" applyAlignment="1">
      <alignment horizontal="center" vertical="top" wrapText="1"/>
    </xf>
    <xf numFmtId="0" fontId="32" fillId="35" borderId="20" xfId="0" applyFont="1" applyFill="1" applyBorder="1" applyAlignment="1">
      <alignment horizontal="center" vertical="top" wrapText="1"/>
    </xf>
    <xf numFmtId="0" fontId="56" fillId="0" borderId="0" xfId="0" applyFont="1" applyFill="1" applyAlignment="1">
      <alignment/>
    </xf>
    <xf numFmtId="0" fontId="32" fillId="35" borderId="20" xfId="0" applyFont="1" applyFill="1" applyBorder="1" applyAlignment="1">
      <alignment horizontal="center" vertical="center" wrapText="1"/>
    </xf>
    <xf numFmtId="187" fontId="32" fillId="35" borderId="20" xfId="53" applyNumberFormat="1" applyFont="1" applyFill="1" applyBorder="1" applyAlignment="1">
      <alignment horizontal="center" vertical="center" wrapText="1"/>
    </xf>
    <xf numFmtId="179" fontId="32" fillId="35" borderId="20" xfId="53" applyFont="1" applyFill="1" applyBorder="1" applyAlignment="1">
      <alignment horizontal="center" vertical="center" wrapText="1"/>
    </xf>
    <xf numFmtId="0" fontId="13" fillId="35" borderId="20" xfId="0" applyFont="1" applyFill="1" applyBorder="1" applyAlignment="1">
      <alignment horizontal="center"/>
    </xf>
    <xf numFmtId="0" fontId="56" fillId="35" borderId="20" xfId="0" applyFont="1" applyFill="1" applyBorder="1" applyAlignment="1">
      <alignment horizontal="center"/>
    </xf>
    <xf numFmtId="0" fontId="56" fillId="35" borderId="22" xfId="0" applyFont="1" applyFill="1" applyBorder="1" applyAlignment="1">
      <alignment horizontal="center"/>
    </xf>
    <xf numFmtId="0" fontId="56" fillId="35" borderId="23" xfId="0" applyFont="1" applyFill="1" applyBorder="1" applyAlignment="1">
      <alignment horizontal="center"/>
    </xf>
    <xf numFmtId="0" fontId="56" fillId="35" borderId="24" xfId="0" applyFont="1" applyFill="1" applyBorder="1" applyAlignment="1">
      <alignment horizontal="center"/>
    </xf>
    <xf numFmtId="0" fontId="56" fillId="35" borderId="20" xfId="0" applyFont="1" applyFill="1" applyBorder="1" applyAlignment="1">
      <alignment horizontal="center"/>
    </xf>
    <xf numFmtId="0" fontId="33" fillId="0" borderId="25" xfId="0" applyFont="1" applyFill="1" applyBorder="1" applyAlignment="1">
      <alignment horizontal="center" vertical="center" wrapText="1"/>
    </xf>
    <xf numFmtId="0" fontId="33" fillId="0" borderId="25" xfId="0" applyFont="1" applyFill="1" applyBorder="1" applyAlignment="1">
      <alignment horizontal="left" vertical="center" wrapText="1"/>
    </xf>
    <xf numFmtId="9" fontId="34" fillId="0" borderId="25" xfId="0" applyNumberFormat="1" applyFont="1" applyFill="1" applyBorder="1" applyAlignment="1">
      <alignment horizontal="center" vertical="center" wrapText="1"/>
    </xf>
    <xf numFmtId="0" fontId="33" fillId="0" borderId="20" xfId="0" applyFont="1" applyFill="1" applyBorder="1" applyAlignment="1">
      <alignment vertical="top" wrapText="1"/>
    </xf>
    <xf numFmtId="0" fontId="56" fillId="0" borderId="20" xfId="0" applyFont="1" applyFill="1" applyBorder="1" applyAlignment="1">
      <alignment horizontal="justify" vertical="top"/>
    </xf>
    <xf numFmtId="3" fontId="56" fillId="0" borderId="20" xfId="0" applyNumberFormat="1" applyFont="1" applyFill="1" applyBorder="1" applyAlignment="1">
      <alignment horizontal="center" vertical="top"/>
    </xf>
    <xf numFmtId="3" fontId="56" fillId="0" borderId="20" xfId="0" applyNumberFormat="1" applyFont="1" applyFill="1" applyBorder="1" applyAlignment="1">
      <alignment horizontal="right" vertical="top"/>
    </xf>
    <xf numFmtId="3" fontId="56" fillId="0" borderId="20" xfId="0" applyNumberFormat="1" applyFont="1" applyFill="1" applyBorder="1" applyAlignment="1" applyProtection="1">
      <alignment horizontal="right" vertical="top"/>
      <protection/>
    </xf>
    <xf numFmtId="9" fontId="56" fillId="0" borderId="20" xfId="90" applyFont="1" applyFill="1" applyBorder="1" applyAlignment="1">
      <alignment/>
    </xf>
    <xf numFmtId="197" fontId="56" fillId="0" borderId="20" xfId="53" applyNumberFormat="1" applyFont="1" applyFill="1" applyBorder="1" applyAlignment="1">
      <alignment/>
    </xf>
    <xf numFmtId="3" fontId="56" fillId="0" borderId="0" xfId="0" applyNumberFormat="1" applyFont="1" applyFill="1" applyBorder="1" applyAlignment="1">
      <alignment/>
    </xf>
    <xf numFmtId="0" fontId="33" fillId="0" borderId="26"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7" xfId="0" applyFont="1" applyFill="1" applyBorder="1" applyAlignment="1">
      <alignment horizontal="left" vertical="center" wrapText="1"/>
    </xf>
    <xf numFmtId="0" fontId="34" fillId="0" borderId="27" xfId="0" applyFont="1" applyFill="1" applyBorder="1" applyAlignment="1">
      <alignment horizontal="center" vertical="center" wrapText="1"/>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wrapText="1"/>
    </xf>
    <xf numFmtId="0" fontId="35" fillId="0" borderId="24" xfId="0" applyFont="1" applyFill="1" applyBorder="1" applyAlignment="1">
      <alignment horizontal="left" vertical="top" wrapText="1"/>
    </xf>
    <xf numFmtId="3" fontId="57" fillId="0" borderId="20" xfId="0" applyNumberFormat="1" applyFont="1" applyFill="1" applyBorder="1" applyAlignment="1" applyProtection="1">
      <alignment horizontal="right" vertical="top"/>
      <protection/>
    </xf>
    <xf numFmtId="9" fontId="34" fillId="0" borderId="25" xfId="90" applyNumberFormat="1" applyFont="1" applyFill="1" applyBorder="1" applyAlignment="1">
      <alignment horizontal="center" vertical="center" wrapText="1"/>
    </xf>
    <xf numFmtId="0" fontId="33" fillId="0" borderId="27" xfId="0" applyFont="1" applyFill="1" applyBorder="1" applyAlignment="1">
      <alignment vertical="top" wrapText="1"/>
    </xf>
    <xf numFmtId="3" fontId="33" fillId="0" borderId="20" xfId="0" applyNumberFormat="1" applyFont="1" applyFill="1" applyBorder="1" applyAlignment="1">
      <alignment horizontal="right" vertical="top"/>
    </xf>
    <xf numFmtId="0" fontId="33" fillId="0" borderId="26" xfId="0" applyFont="1" applyFill="1" applyBorder="1" applyAlignment="1">
      <alignment horizontal="left" vertical="center" wrapText="1"/>
    </xf>
    <xf numFmtId="9" fontId="34" fillId="0" borderId="26" xfId="90" applyNumberFormat="1" applyFont="1" applyFill="1" applyBorder="1" applyAlignment="1">
      <alignment horizontal="center" vertical="center" wrapText="1"/>
    </xf>
    <xf numFmtId="0" fontId="34" fillId="0" borderId="20" xfId="0" applyFont="1" applyFill="1" applyBorder="1" applyAlignment="1">
      <alignment horizontal="justify" vertical="top" wrapText="1"/>
    </xf>
    <xf numFmtId="9" fontId="34" fillId="0" borderId="27" xfId="90" applyNumberFormat="1" applyFont="1" applyFill="1" applyBorder="1" applyAlignment="1">
      <alignment horizontal="center" vertical="center" wrapText="1"/>
    </xf>
    <xf numFmtId="0" fontId="33" fillId="36" borderId="25" xfId="0" applyFont="1" applyFill="1" applyBorder="1" applyAlignment="1">
      <alignment horizontal="center" vertical="center" wrapText="1"/>
    </xf>
    <xf numFmtId="0" fontId="33" fillId="36" borderId="26" xfId="0" applyFont="1" applyFill="1" applyBorder="1" applyAlignment="1">
      <alignment horizontal="center" vertical="center" wrapText="1"/>
    </xf>
    <xf numFmtId="0" fontId="34" fillId="0" borderId="26" xfId="0" applyFont="1" applyFill="1" applyBorder="1" applyAlignment="1">
      <alignment horizontal="center" vertical="center" wrapText="1"/>
    </xf>
    <xf numFmtId="9" fontId="56" fillId="0" borderId="20" xfId="90" applyFont="1" applyFill="1" applyBorder="1" applyAlignment="1">
      <alignment vertical="top"/>
    </xf>
    <xf numFmtId="0" fontId="13" fillId="0" borderId="20" xfId="0" applyFont="1" applyFill="1" applyBorder="1" applyAlignment="1">
      <alignment wrapText="1"/>
    </xf>
    <xf numFmtId="0" fontId="33" fillId="36" borderId="2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58" fillId="0" borderId="20" xfId="0" applyFont="1" applyFill="1" applyBorder="1" applyAlignment="1">
      <alignment horizontal="left" vertical="top" wrapText="1"/>
    </xf>
    <xf numFmtId="197" fontId="56" fillId="0" borderId="20" xfId="53" applyNumberFormat="1" applyFont="1" applyFill="1" applyBorder="1" applyAlignment="1">
      <alignment vertical="top"/>
    </xf>
    <xf numFmtId="0" fontId="33" fillId="0" borderId="26" xfId="0" applyFont="1" applyFill="1" applyBorder="1" applyAlignment="1">
      <alignment horizontal="center" vertical="top" wrapText="1"/>
    </xf>
    <xf numFmtId="9" fontId="56" fillId="0" borderId="20" xfId="90" applyFont="1" applyFill="1" applyBorder="1" applyAlignment="1">
      <alignment horizontal="center" vertical="top"/>
    </xf>
    <xf numFmtId="0" fontId="33" fillId="0" borderId="25" xfId="0" applyFont="1" applyFill="1" applyBorder="1" applyAlignment="1">
      <alignment horizontal="center" vertical="center" wrapText="1"/>
    </xf>
    <xf numFmtId="0" fontId="33" fillId="0" borderId="20" xfId="0" applyFont="1" applyFill="1" applyBorder="1" applyAlignment="1">
      <alignment horizontal="center" vertical="top" wrapText="1"/>
    </xf>
    <xf numFmtId="0" fontId="13" fillId="0" borderId="25" xfId="0" applyFont="1" applyFill="1" applyBorder="1" applyAlignment="1">
      <alignment horizontal="center" vertical="center" wrapText="1"/>
    </xf>
    <xf numFmtId="0" fontId="33" fillId="0" borderId="25" xfId="0" applyFont="1" applyFill="1" applyBorder="1" applyAlignment="1">
      <alignment horizontal="center" vertical="top" wrapText="1"/>
    </xf>
    <xf numFmtId="0" fontId="33" fillId="0" borderId="20" xfId="0" applyFont="1" applyFill="1" applyBorder="1" applyAlignment="1">
      <alignment horizontal="left" vertical="top" wrapText="1"/>
    </xf>
    <xf numFmtId="0" fontId="34" fillId="0" borderId="2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33" fillId="0" borderId="26" xfId="0" applyFont="1" applyFill="1" applyBorder="1" applyAlignment="1">
      <alignment horizontal="center" vertical="top" wrapText="1"/>
    </xf>
    <xf numFmtId="0" fontId="34" fillId="0" borderId="25" xfId="0" applyFont="1" applyFill="1" applyBorder="1" applyAlignment="1">
      <alignment horizontal="center" vertical="center" wrapText="1"/>
    </xf>
    <xf numFmtId="212" fontId="56" fillId="0" borderId="20" xfId="0" applyNumberFormat="1" applyFont="1" applyFill="1" applyBorder="1" applyAlignment="1">
      <alignment horizontal="center" vertical="top"/>
    </xf>
    <xf numFmtId="0" fontId="13" fillId="0" borderId="27"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13" fillId="37" borderId="25" xfId="0" applyFont="1" applyFill="1" applyBorder="1" applyAlignment="1">
      <alignment horizontal="center" vertical="center" wrapText="1"/>
    </xf>
    <xf numFmtId="0" fontId="56" fillId="0" borderId="0" xfId="0" applyFont="1" applyFill="1" applyAlignment="1">
      <alignment wrapText="1"/>
    </xf>
    <xf numFmtId="9" fontId="33" fillId="0" borderId="20" xfId="0" applyNumberFormat="1" applyFont="1" applyFill="1" applyBorder="1" applyAlignment="1">
      <alignment horizontal="center" vertical="top" wrapText="1"/>
    </xf>
    <xf numFmtId="0" fontId="13" fillId="37" borderId="26" xfId="0" applyFont="1" applyFill="1" applyBorder="1" applyAlignment="1">
      <alignment horizontal="center" vertical="center" wrapText="1"/>
    </xf>
    <xf numFmtId="0" fontId="33" fillId="0" borderId="25" xfId="0" applyFont="1" applyFill="1" applyBorder="1" applyAlignment="1">
      <alignment horizontal="left" vertical="top" wrapText="1"/>
    </xf>
    <xf numFmtId="0" fontId="33" fillId="0" borderId="27" xfId="0" applyFont="1" applyFill="1" applyBorder="1" applyAlignment="1">
      <alignment horizontal="center" vertical="top" wrapText="1"/>
    </xf>
    <xf numFmtId="0" fontId="33" fillId="0" borderId="27" xfId="0" applyFont="1" applyFill="1" applyBorder="1" applyAlignment="1">
      <alignment horizontal="left" vertical="top" wrapText="1"/>
    </xf>
    <xf numFmtId="9" fontId="33" fillId="0" borderId="25" xfId="0" applyNumberFormat="1" applyFont="1" applyFill="1" applyBorder="1" applyAlignment="1">
      <alignment horizontal="center" vertical="top" wrapText="1"/>
    </xf>
    <xf numFmtId="0" fontId="13" fillId="37" borderId="27" xfId="0" applyFont="1" applyFill="1" applyBorder="1" applyAlignment="1">
      <alignment horizontal="center" vertical="center" wrapText="1"/>
    </xf>
    <xf numFmtId="9" fontId="33" fillId="0" borderId="25" xfId="0" applyNumberFormat="1" applyFont="1" applyFill="1" applyBorder="1" applyAlignment="1">
      <alignment horizontal="center" vertical="top" wrapText="1"/>
    </xf>
    <xf numFmtId="0" fontId="33" fillId="0" borderId="27" xfId="0" applyFont="1" applyFill="1" applyBorder="1" applyAlignment="1">
      <alignment horizontal="center" vertical="top" wrapText="1"/>
    </xf>
    <xf numFmtId="0" fontId="33" fillId="0" borderId="28" xfId="0" applyFont="1" applyFill="1" applyBorder="1" applyAlignment="1">
      <alignment horizontal="center" vertical="top" wrapText="1"/>
    </xf>
    <xf numFmtId="0" fontId="56" fillId="0" borderId="20" xfId="0" applyFont="1" applyFill="1" applyBorder="1" applyAlignment="1">
      <alignment/>
    </xf>
    <xf numFmtId="0" fontId="33" fillId="0" borderId="22" xfId="0" applyFont="1" applyFill="1" applyBorder="1" applyAlignment="1">
      <alignment horizontal="center" vertical="top" wrapText="1"/>
    </xf>
    <xf numFmtId="197" fontId="56" fillId="38" borderId="20" xfId="53" applyNumberFormat="1" applyFont="1" applyFill="1" applyBorder="1" applyAlignment="1">
      <alignment/>
    </xf>
    <xf numFmtId="197" fontId="56" fillId="38" borderId="20" xfId="53" applyNumberFormat="1" applyFont="1" applyFill="1" applyBorder="1" applyAlignment="1">
      <alignment vertical="top"/>
    </xf>
    <xf numFmtId="0" fontId="13" fillId="35" borderId="25" xfId="0" applyFont="1" applyFill="1" applyBorder="1" applyAlignment="1">
      <alignment horizontal="center" wrapText="1"/>
    </xf>
    <xf numFmtId="0" fontId="13" fillId="35" borderId="27" xfId="0" applyFont="1" applyFill="1" applyBorder="1" applyAlignment="1">
      <alignment horizontal="center" wrapText="1"/>
    </xf>
  </cellXfs>
  <cellStyles count="8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xcel Built-in Normal" xfId="48"/>
    <cellStyle name="Excel Built-in Normal 2" xfId="49"/>
    <cellStyle name="Hyperlink" xfId="50"/>
    <cellStyle name="Followed Hyperlink" xfId="51"/>
    <cellStyle name="Incorrecto" xfId="52"/>
    <cellStyle name="Comma" xfId="53"/>
    <cellStyle name="Comma [0]" xfId="54"/>
    <cellStyle name="Millares 10" xfId="55"/>
    <cellStyle name="Millares 11" xfId="56"/>
    <cellStyle name="Millares 12" xfId="57"/>
    <cellStyle name="Millares 13" xfId="58"/>
    <cellStyle name="Millares 14" xfId="59"/>
    <cellStyle name="Millares 15" xfId="60"/>
    <cellStyle name="Millares 16" xfId="61"/>
    <cellStyle name="Millares 2" xfId="62"/>
    <cellStyle name="Millares 2 2" xfId="63"/>
    <cellStyle name="Millares 2 3" xfId="64"/>
    <cellStyle name="Millares 2 4" xfId="65"/>
    <cellStyle name="Millares 2 5" xfId="66"/>
    <cellStyle name="Millares 2 6" xfId="67"/>
    <cellStyle name="Millares 3" xfId="68"/>
    <cellStyle name="Millares 4" xfId="69"/>
    <cellStyle name="Millares 4 2" xfId="70"/>
    <cellStyle name="Millares 4 2 2" xfId="71"/>
    <cellStyle name="Millares 4 3" xfId="72"/>
    <cellStyle name="Millares 4 4" xfId="73"/>
    <cellStyle name="Millares 5" xfId="74"/>
    <cellStyle name="Millares 6" xfId="75"/>
    <cellStyle name="Millares 7" xfId="76"/>
    <cellStyle name="Millares 8" xfId="77"/>
    <cellStyle name="Millares 9" xfId="78"/>
    <cellStyle name="Currency" xfId="79"/>
    <cellStyle name="Currency [0]" xfId="80"/>
    <cellStyle name="Moneda 2" xfId="81"/>
    <cellStyle name="Neutral" xfId="82"/>
    <cellStyle name="Normal 2" xfId="83"/>
    <cellStyle name="Normal 2 2" xfId="84"/>
    <cellStyle name="Normal 2 3" xfId="85"/>
    <cellStyle name="Normal 2 4" xfId="86"/>
    <cellStyle name="Normal 3" xfId="87"/>
    <cellStyle name="Normal 4" xfId="88"/>
    <cellStyle name="Notas" xfId="89"/>
    <cellStyle name="Percent" xfId="90"/>
    <cellStyle name="Porcentual 2" xfId="91"/>
    <cellStyle name="Porcentual 2 2" xfId="92"/>
    <cellStyle name="Porcentual 3" xfId="93"/>
    <cellStyle name="Salida" xfId="94"/>
    <cellStyle name="Texto de advertencia" xfId="95"/>
    <cellStyle name="Texto explicativo" xfId="96"/>
    <cellStyle name="Título" xfId="97"/>
    <cellStyle name="Título 2" xfId="98"/>
    <cellStyle name="Título 3" xfId="99"/>
    <cellStyle name="Total"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238125</xdr:colOff>
      <xdr:row>25</xdr:row>
      <xdr:rowOff>19050</xdr:rowOff>
    </xdr:to>
    <xdr:pic>
      <xdr:nvPicPr>
        <xdr:cNvPr id="1" name="Imagen 1"/>
        <xdr:cNvPicPr preferRelativeResize="1">
          <a:picLocks noChangeAspect="1"/>
        </xdr:cNvPicPr>
      </xdr:nvPicPr>
      <xdr:blipFill>
        <a:blip r:embed="rId1"/>
        <a:stretch>
          <a:fillRect/>
        </a:stretch>
      </xdr:blipFill>
      <xdr:spPr>
        <a:xfrm>
          <a:off x="0" y="0"/>
          <a:ext cx="6334125" cy="478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190500</xdr:colOff>
      <xdr:row>0</xdr:row>
      <xdr:rowOff>28575</xdr:rowOff>
    </xdr:from>
    <xdr:to>
      <xdr:col>10</xdr:col>
      <xdr:colOff>95250</xdr:colOff>
      <xdr:row>3</xdr:row>
      <xdr:rowOff>114300</xdr:rowOff>
    </xdr:to>
    <xdr:pic>
      <xdr:nvPicPr>
        <xdr:cNvPr id="1" name="Imagen 2" descr="Resultado de imagen para escudo nacional dominicano png"/>
        <xdr:cNvPicPr preferRelativeResize="1">
          <a:picLocks noChangeAspect="1"/>
        </xdr:cNvPicPr>
      </xdr:nvPicPr>
      <xdr:blipFill>
        <a:blip r:embed="rId1"/>
        <a:stretch>
          <a:fillRect/>
        </a:stretch>
      </xdr:blipFill>
      <xdr:spPr>
        <a:xfrm>
          <a:off x="12220575" y="28575"/>
          <a:ext cx="981075" cy="885825"/>
        </a:xfrm>
        <a:prstGeom prst="rect">
          <a:avLst/>
        </a:prstGeom>
        <a:noFill/>
        <a:ln w="9525" cmpd="sng">
          <a:noFill/>
        </a:ln>
      </xdr:spPr>
    </xdr:pic>
    <xdr:clientData/>
  </xdr:twoCellAnchor>
  <xdr:twoCellAnchor editAs="oneCell">
    <xdr:from>
      <xdr:col>10</xdr:col>
      <xdr:colOff>133350</xdr:colOff>
      <xdr:row>0</xdr:row>
      <xdr:rowOff>47625</xdr:rowOff>
    </xdr:from>
    <xdr:to>
      <xdr:col>11</xdr:col>
      <xdr:colOff>142875</xdr:colOff>
      <xdr:row>3</xdr:row>
      <xdr:rowOff>190500</xdr:rowOff>
    </xdr:to>
    <xdr:pic>
      <xdr:nvPicPr>
        <xdr:cNvPr id="2" name="Imagen 3"/>
        <xdr:cNvPicPr preferRelativeResize="1">
          <a:picLocks noChangeAspect="1"/>
        </xdr:cNvPicPr>
      </xdr:nvPicPr>
      <xdr:blipFill>
        <a:blip r:embed="rId2"/>
        <a:stretch>
          <a:fillRect/>
        </a:stretch>
      </xdr:blipFill>
      <xdr:spPr>
        <a:xfrm>
          <a:off x="13239750" y="47625"/>
          <a:ext cx="1019175" cy="942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Users\bdeleon\AppData\Local\Microsoft\Windows\Temporary%20Internet%20Files\Content.Outlook\Y7KKY7UA\Hechas\VIZFRE\VIZFRE%20Formulario_de_Registro_y_Creacion_de_Programas%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reación"/>
      <sheetName val="Ejemplo"/>
      <sheetName val="Datos"/>
    </sheetNames>
    <sheetDataSet>
      <sheetData sheetId="1">
        <row r="19">
          <cell r="D19" t="str">
            <v>0212</v>
          </cell>
        </row>
        <row r="21">
          <cell r="D21" t="str">
            <v>01</v>
          </cell>
        </row>
        <row r="25">
          <cell r="D25" t="str">
            <v>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4" sqref="K24"/>
    </sheetView>
  </sheetViews>
  <sheetFormatPr defaultColWidth="11.421875" defaultRowHeight="15"/>
  <sheetData/>
  <sheetProtection/>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B2:C92"/>
  <sheetViews>
    <sheetView view="pageBreakPreview" zoomScale="60" zoomScaleNormal="95" zoomScalePageLayoutView="0" workbookViewId="0" topLeftCell="A10">
      <selection activeCell="C14" sqref="C14"/>
    </sheetView>
  </sheetViews>
  <sheetFormatPr defaultColWidth="9.140625" defaultRowHeight="15"/>
  <cols>
    <col min="1" max="1" width="11.421875" style="1" customWidth="1"/>
    <col min="2" max="2" width="17.421875" style="1" customWidth="1"/>
    <col min="3" max="3" width="94.00390625" style="1" customWidth="1"/>
    <col min="4" max="6" width="11.421875" style="1" customWidth="1"/>
    <col min="7" max="7" width="11.140625" style="1" customWidth="1"/>
    <col min="8" max="8" width="9.140625" style="1" customWidth="1"/>
    <col min="9" max="9" width="52.28125" style="1" customWidth="1"/>
    <col min="10" max="16384" width="9.140625" style="1" customWidth="1"/>
  </cols>
  <sheetData>
    <row r="2" spans="2:3" ht="15">
      <c r="B2" s="25" t="s">
        <v>92</v>
      </c>
      <c r="C2" s="25"/>
    </row>
    <row r="3" spans="2:3" ht="15">
      <c r="B3" s="26" t="s">
        <v>93</v>
      </c>
      <c r="C3" s="26"/>
    </row>
    <row r="4" spans="2:3" ht="15">
      <c r="B4" s="26" t="s">
        <v>94</v>
      </c>
      <c r="C4" s="26"/>
    </row>
    <row r="8" ht="18" thickBot="1">
      <c r="B8" s="2" t="s">
        <v>93</v>
      </c>
    </row>
    <row r="9" spans="2:3" ht="31.5" customHeight="1" thickBot="1">
      <c r="B9" s="27" t="s">
        <v>28</v>
      </c>
      <c r="C9" s="28"/>
    </row>
    <row r="10" spans="2:3" ht="16.5" thickBot="1">
      <c r="B10" s="16" t="s">
        <v>29</v>
      </c>
      <c r="C10" s="17"/>
    </row>
    <row r="11" spans="2:3" ht="78.75">
      <c r="B11" s="22" t="s">
        <v>15</v>
      </c>
      <c r="C11" s="5" t="s">
        <v>30</v>
      </c>
    </row>
    <row r="12" spans="2:3" ht="15.75">
      <c r="B12" s="23"/>
      <c r="C12" s="5"/>
    </row>
    <row r="13" spans="2:3" ht="15.75">
      <c r="B13" s="23"/>
      <c r="C13" s="5" t="s">
        <v>31</v>
      </c>
    </row>
    <row r="14" spans="2:3" ht="15.75">
      <c r="B14" s="23"/>
      <c r="C14" s="3" t="s">
        <v>32</v>
      </c>
    </row>
    <row r="15" spans="2:3" ht="15.75">
      <c r="B15" s="23"/>
      <c r="C15" s="3" t="s">
        <v>33</v>
      </c>
    </row>
    <row r="16" spans="2:3" ht="15.75">
      <c r="B16" s="23"/>
      <c r="C16" s="5" t="s">
        <v>34</v>
      </c>
    </row>
    <row r="17" spans="2:3" ht="15.75">
      <c r="B17" s="23"/>
      <c r="C17" s="5"/>
    </row>
    <row r="18" spans="2:3" ht="32.25" thickBot="1">
      <c r="B18" s="24"/>
      <c r="C18" s="6" t="s">
        <v>35</v>
      </c>
    </row>
    <row r="19" spans="2:3" ht="63.75" thickBot="1">
      <c r="B19" s="6" t="s">
        <v>16</v>
      </c>
      <c r="C19" s="7" t="s">
        <v>36</v>
      </c>
    </row>
    <row r="20" spans="2:3" ht="63">
      <c r="B20" s="22" t="s">
        <v>37</v>
      </c>
      <c r="C20" s="5" t="s">
        <v>38</v>
      </c>
    </row>
    <row r="21" spans="2:3" ht="15.75">
      <c r="B21" s="23"/>
      <c r="C21" s="5"/>
    </row>
    <row r="22" spans="2:3" ht="31.5">
      <c r="B22" s="23"/>
      <c r="C22" s="5" t="s">
        <v>39</v>
      </c>
    </row>
    <row r="23" spans="2:3" ht="15.75">
      <c r="B23" s="23"/>
      <c r="C23" s="5"/>
    </row>
    <row r="24" spans="2:3" ht="15.75">
      <c r="B24" s="23"/>
      <c r="C24" s="5" t="s">
        <v>40</v>
      </c>
    </row>
    <row r="25" spans="2:3" ht="32.25" thickBot="1">
      <c r="B25" s="24"/>
      <c r="C25" s="6" t="s">
        <v>41</v>
      </c>
    </row>
    <row r="26" spans="2:3" ht="48" thickBot="1">
      <c r="B26" s="6" t="s">
        <v>13</v>
      </c>
      <c r="C26" s="6" t="s">
        <v>42</v>
      </c>
    </row>
    <row r="27" spans="2:3" ht="31.5">
      <c r="B27" s="22" t="s">
        <v>43</v>
      </c>
      <c r="C27" s="5" t="s">
        <v>44</v>
      </c>
    </row>
    <row r="28" spans="2:3" ht="63">
      <c r="B28" s="23"/>
      <c r="C28" s="5" t="s">
        <v>45</v>
      </c>
    </row>
    <row r="29" spans="2:3" ht="15.75">
      <c r="B29" s="23"/>
      <c r="C29" s="5"/>
    </row>
    <row r="30" spans="2:3" ht="48" thickBot="1">
      <c r="B30" s="24"/>
      <c r="C30" s="6" t="s">
        <v>46</v>
      </c>
    </row>
    <row r="31" spans="2:3" ht="15.75">
      <c r="B31" s="22" t="s">
        <v>19</v>
      </c>
      <c r="C31" s="5"/>
    </row>
    <row r="32" spans="2:3" ht="48" thickBot="1">
      <c r="B32" s="24"/>
      <c r="C32" s="6" t="s">
        <v>47</v>
      </c>
    </row>
    <row r="33" spans="2:3" ht="31.5">
      <c r="B33" s="22" t="s">
        <v>20</v>
      </c>
      <c r="C33" s="5" t="s">
        <v>48</v>
      </c>
    </row>
    <row r="34" spans="2:3" ht="15.75">
      <c r="B34" s="23"/>
      <c r="C34" s="5"/>
    </row>
    <row r="35" spans="2:3" ht="32.25" thickBot="1">
      <c r="B35" s="24"/>
      <c r="C35" s="6" t="s">
        <v>49</v>
      </c>
    </row>
    <row r="36" spans="2:3" ht="63.75" thickBot="1">
      <c r="B36" s="6" t="s">
        <v>50</v>
      </c>
      <c r="C36" s="6" t="s">
        <v>51</v>
      </c>
    </row>
    <row r="37" spans="2:3" ht="48" thickBot="1">
      <c r="B37" s="6" t="s">
        <v>21</v>
      </c>
      <c r="C37" s="6" t="s">
        <v>52</v>
      </c>
    </row>
    <row r="38" spans="2:3" ht="31.5">
      <c r="B38" s="22" t="s">
        <v>22</v>
      </c>
      <c r="C38" s="5" t="s">
        <v>53</v>
      </c>
    </row>
    <row r="39" spans="2:3" ht="15.75">
      <c r="B39" s="23"/>
      <c r="C39" s="5"/>
    </row>
    <row r="40" spans="2:3" ht="63.75" thickBot="1">
      <c r="B40" s="24"/>
      <c r="C40" s="6" t="s">
        <v>54</v>
      </c>
    </row>
    <row r="41" spans="2:3" ht="409.5" customHeight="1" hidden="1">
      <c r="B41" s="22" t="s">
        <v>26</v>
      </c>
      <c r="C41" s="14" t="s">
        <v>55</v>
      </c>
    </row>
    <row r="42" spans="2:3" ht="78" customHeight="1" thickBot="1">
      <c r="B42" s="24"/>
      <c r="C42" s="15"/>
    </row>
    <row r="43" spans="2:3" ht="74.25" customHeight="1" thickBot="1">
      <c r="B43" s="5" t="s">
        <v>27</v>
      </c>
      <c r="C43" s="8" t="s">
        <v>56</v>
      </c>
    </row>
    <row r="44" spans="2:3" ht="16.5" thickBot="1">
      <c r="B44" s="16" t="s">
        <v>57</v>
      </c>
      <c r="C44" s="17"/>
    </row>
    <row r="45" spans="2:3" ht="79.5" thickBot="1">
      <c r="B45" s="6" t="s">
        <v>58</v>
      </c>
      <c r="C45" s="6" t="s">
        <v>59</v>
      </c>
    </row>
    <row r="46" spans="2:3" ht="32.25" thickBot="1">
      <c r="B46" s="6" t="s">
        <v>17</v>
      </c>
      <c r="C46" s="6" t="s">
        <v>60</v>
      </c>
    </row>
    <row r="47" spans="2:3" ht="32.25" thickBot="1">
      <c r="B47" s="6" t="s">
        <v>14</v>
      </c>
      <c r="C47" s="6" t="s">
        <v>61</v>
      </c>
    </row>
    <row r="48" spans="2:3" ht="16.5" thickBot="1">
      <c r="B48" s="16" t="s">
        <v>62</v>
      </c>
      <c r="C48" s="17"/>
    </row>
    <row r="49" spans="2:3" ht="48" thickBot="1">
      <c r="B49" s="6" t="s">
        <v>18</v>
      </c>
      <c r="C49" s="6" t="s">
        <v>63</v>
      </c>
    </row>
    <row r="50" spans="2:3" ht="63.75" thickBot="1">
      <c r="B50" s="6" t="s">
        <v>64</v>
      </c>
      <c r="C50" s="6" t="s">
        <v>65</v>
      </c>
    </row>
    <row r="51" spans="2:3" ht="15.75">
      <c r="B51" s="9"/>
      <c r="C51" s="4"/>
    </row>
    <row r="52" spans="2:3" ht="15">
      <c r="B52" s="4"/>
      <c r="C52" s="4"/>
    </row>
    <row r="53" spans="2:3" ht="22.5" customHeight="1">
      <c r="B53" s="18" t="s">
        <v>94</v>
      </c>
      <c r="C53" s="18"/>
    </row>
    <row r="54" spans="2:3" ht="20.25" customHeight="1" thickBot="1">
      <c r="B54" s="19" t="s">
        <v>66</v>
      </c>
      <c r="C54" s="19"/>
    </row>
    <row r="55" spans="2:3" ht="16.5" thickBot="1">
      <c r="B55" s="20" t="s">
        <v>67</v>
      </c>
      <c r="C55" s="21"/>
    </row>
    <row r="56" spans="2:3" ht="45.75" thickBot="1">
      <c r="B56" s="11" t="s">
        <v>25</v>
      </c>
      <c r="C56" s="10" t="s">
        <v>68</v>
      </c>
    </row>
    <row r="57" spans="2:3" ht="15.75" thickBot="1">
      <c r="B57" s="12"/>
      <c r="C57" s="10" t="s">
        <v>69</v>
      </c>
    </row>
    <row r="58" spans="2:3" ht="15.75" thickBot="1">
      <c r="B58" s="12"/>
      <c r="C58" s="10" t="s">
        <v>70</v>
      </c>
    </row>
    <row r="59" spans="2:3" ht="30.75" thickBot="1">
      <c r="B59" s="12"/>
      <c r="C59" s="10" t="s">
        <v>71</v>
      </c>
    </row>
    <row r="60" spans="2:3" ht="45.75" thickBot="1">
      <c r="B60" s="12"/>
      <c r="C60" s="10" t="s">
        <v>72</v>
      </c>
    </row>
    <row r="61" spans="2:3" ht="15.75" thickBot="1">
      <c r="B61" s="13"/>
      <c r="C61" s="10" t="s">
        <v>73</v>
      </c>
    </row>
    <row r="62" spans="2:3" ht="45.75" thickBot="1">
      <c r="B62" s="11" t="s">
        <v>23</v>
      </c>
      <c r="C62" s="10" t="s">
        <v>74</v>
      </c>
    </row>
    <row r="63" spans="2:3" ht="45.75" thickBot="1">
      <c r="B63" s="12"/>
      <c r="C63" s="10" t="s">
        <v>75</v>
      </c>
    </row>
    <row r="64" spans="2:3" ht="45.75" thickBot="1">
      <c r="B64" s="12"/>
      <c r="C64" s="10" t="s">
        <v>76</v>
      </c>
    </row>
    <row r="65" spans="2:3" ht="15.75" thickBot="1">
      <c r="B65" s="12"/>
      <c r="C65" s="10" t="s">
        <v>77</v>
      </c>
    </row>
    <row r="66" spans="2:3" ht="15.75" thickBot="1">
      <c r="B66" s="12"/>
      <c r="C66" s="10" t="s">
        <v>78</v>
      </c>
    </row>
    <row r="67" spans="2:3" ht="15.75" thickBot="1">
      <c r="B67" s="13"/>
      <c r="C67" s="10" t="s">
        <v>79</v>
      </c>
    </row>
    <row r="68" spans="2:3" ht="15.75" thickBot="1">
      <c r="B68" s="11" t="s">
        <v>24</v>
      </c>
      <c r="C68" s="10" t="s">
        <v>80</v>
      </c>
    </row>
    <row r="69" spans="2:3" ht="15.75" thickBot="1">
      <c r="B69" s="12"/>
      <c r="C69" s="10" t="s">
        <v>81</v>
      </c>
    </row>
    <row r="70" spans="2:3" ht="15.75" thickBot="1">
      <c r="B70" s="12"/>
      <c r="C70" s="10" t="s">
        <v>82</v>
      </c>
    </row>
    <row r="71" spans="2:3" ht="15.75" thickBot="1">
      <c r="B71" s="12"/>
      <c r="C71" s="10" t="s">
        <v>83</v>
      </c>
    </row>
    <row r="72" spans="2:3" ht="30.75" thickBot="1">
      <c r="B72" s="12"/>
      <c r="C72" s="10" t="s">
        <v>84</v>
      </c>
    </row>
    <row r="73" spans="2:3" ht="30.75" thickBot="1">
      <c r="B73" s="12"/>
      <c r="C73" s="10" t="s">
        <v>85</v>
      </c>
    </row>
    <row r="74" spans="2:3" ht="45.75" thickBot="1">
      <c r="B74" s="12"/>
      <c r="C74" s="10" t="s">
        <v>86</v>
      </c>
    </row>
    <row r="75" spans="2:3" ht="45.75" thickBot="1">
      <c r="B75" s="12"/>
      <c r="C75" s="10" t="s">
        <v>87</v>
      </c>
    </row>
    <row r="76" spans="2:3" ht="45.75" thickBot="1">
      <c r="B76" s="12"/>
      <c r="C76" s="10" t="s">
        <v>88</v>
      </c>
    </row>
    <row r="77" spans="2:3" ht="30.75" thickBot="1">
      <c r="B77" s="12"/>
      <c r="C77" s="10" t="s">
        <v>89</v>
      </c>
    </row>
    <row r="78" spans="2:3" ht="45.75" thickBot="1">
      <c r="B78" s="12"/>
      <c r="C78" s="10" t="s">
        <v>90</v>
      </c>
    </row>
    <row r="79" spans="2:3" ht="45.75" thickBot="1">
      <c r="B79" s="13"/>
      <c r="C79" s="10" t="s">
        <v>91</v>
      </c>
    </row>
    <row r="80" spans="2:3" ht="15.75">
      <c r="B80" s="9"/>
      <c r="C80" s="4"/>
    </row>
    <row r="81" spans="2:3" ht="15">
      <c r="B81" s="4"/>
      <c r="C81" s="4"/>
    </row>
    <row r="82" spans="2:3" ht="15">
      <c r="B82" s="4"/>
      <c r="C82" s="4"/>
    </row>
    <row r="83" spans="2:3" ht="15">
      <c r="B83" s="4"/>
      <c r="C83" s="4"/>
    </row>
    <row r="84" spans="2:3" ht="15">
      <c r="B84" s="4"/>
      <c r="C84" s="4"/>
    </row>
    <row r="85" spans="2:3" ht="15">
      <c r="B85" s="4"/>
      <c r="C85" s="4"/>
    </row>
    <row r="86" spans="2:3" ht="15">
      <c r="B86" s="4"/>
      <c r="C86" s="4"/>
    </row>
    <row r="87" spans="2:3" ht="15">
      <c r="B87" s="4"/>
      <c r="C87" s="4"/>
    </row>
    <row r="88" spans="2:3" ht="15">
      <c r="B88" s="4"/>
      <c r="C88" s="4"/>
    </row>
    <row r="89" spans="2:3" ht="15">
      <c r="B89" s="4"/>
      <c r="C89" s="4"/>
    </row>
    <row r="90" spans="2:3" ht="15">
      <c r="B90" s="4"/>
      <c r="C90" s="4"/>
    </row>
    <row r="91" spans="2:3" ht="15">
      <c r="B91" s="4"/>
      <c r="C91" s="4"/>
    </row>
    <row r="92" spans="2:3" ht="15">
      <c r="B92" s="4"/>
      <c r="C92" s="4"/>
    </row>
  </sheetData>
  <sheetProtection/>
  <mergeCells count="21">
    <mergeCell ref="B2:C2"/>
    <mergeCell ref="B3:C3"/>
    <mergeCell ref="B4:C4"/>
    <mergeCell ref="B9:C9"/>
    <mergeCell ref="B10:C10"/>
    <mergeCell ref="B11:B18"/>
    <mergeCell ref="B20:B25"/>
    <mergeCell ref="B27:B30"/>
    <mergeCell ref="B31:B32"/>
    <mergeCell ref="B33:B35"/>
    <mergeCell ref="B38:B40"/>
    <mergeCell ref="B41:B42"/>
    <mergeCell ref="B56:B61"/>
    <mergeCell ref="B62:B67"/>
    <mergeCell ref="B68:B79"/>
    <mergeCell ref="C41:C42"/>
    <mergeCell ref="B44:C44"/>
    <mergeCell ref="B48:C48"/>
    <mergeCell ref="B53:C53"/>
    <mergeCell ref="B54:C54"/>
    <mergeCell ref="B55:C55"/>
  </mergeCells>
  <hyperlinks>
    <hyperlink ref="B3:C3" location="'Lineamientos Portafolio'!B8" display="I. Clasificación de Proyectos (Categorías)"/>
    <hyperlink ref="B4:C4" location="'Lineamientos Portafolio'!B53" display="II. Esquema de Calificación de Proyectos y Productos del POA"/>
  </hyperlinks>
  <printOptions/>
  <pageMargins left="0.7" right="0.7" top="0.75" bottom="0.75" header="0.3" footer="0.3"/>
  <pageSetup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dimension ref="A1:AP61"/>
  <sheetViews>
    <sheetView tabSelected="1" view="pageBreakPreview" zoomScale="60" zoomScaleNormal="91" zoomScalePageLayoutView="0" workbookViewId="0" topLeftCell="E1">
      <selection activeCell="O8" sqref="O8:Q8"/>
    </sheetView>
  </sheetViews>
  <sheetFormatPr defaultColWidth="9.140625" defaultRowHeight="15"/>
  <cols>
    <col min="1" max="1" width="16.140625" style="38" customWidth="1"/>
    <col min="2" max="2" width="24.8515625" style="38" customWidth="1"/>
    <col min="3" max="3" width="25.28125" style="38" customWidth="1"/>
    <col min="4" max="4" width="21.57421875" style="38" customWidth="1"/>
    <col min="5" max="5" width="14.28125" style="38" customWidth="1"/>
    <col min="6" max="6" width="34.28125" style="38" customWidth="1"/>
    <col min="7" max="7" width="20.00390625" style="38" customWidth="1"/>
    <col min="8" max="8" width="14.8515625" style="38" customWidth="1"/>
    <col min="9" max="9" width="9.140625" style="38" customWidth="1"/>
    <col min="10" max="10" width="16.140625" style="38" customWidth="1"/>
    <col min="11" max="11" width="15.140625" style="38" customWidth="1"/>
    <col min="12" max="12" width="7.00390625" style="38" customWidth="1"/>
    <col min="13" max="13" width="8.57421875" style="38" customWidth="1"/>
    <col min="14" max="14" width="7.28125" style="38" customWidth="1"/>
    <col min="15" max="15" width="7.00390625" style="38" customWidth="1"/>
    <col min="16" max="16" width="8.7109375" style="38" customWidth="1"/>
    <col min="17" max="17" width="8.00390625" style="38" customWidth="1"/>
    <col min="18" max="18" width="7.421875" style="38" customWidth="1"/>
    <col min="19" max="19" width="6.7109375" style="38" customWidth="1"/>
    <col min="20" max="20" width="10.140625" style="38" bestFit="1" customWidth="1"/>
    <col min="21" max="21" width="8.57421875" style="38" customWidth="1"/>
    <col min="22" max="23" width="10.140625" style="38" bestFit="1" customWidth="1"/>
    <col min="24" max="24" width="12.57421875" style="38" customWidth="1"/>
    <col min="25" max="25" width="16.28125" style="38" customWidth="1"/>
    <col min="26" max="26" width="15.7109375" style="38" customWidth="1"/>
    <col min="27" max="27" width="15.140625" style="38" customWidth="1"/>
    <col min="28" max="28" width="14.57421875" style="38" customWidth="1"/>
    <col min="29" max="29" width="15.28125" style="38" customWidth="1"/>
    <col min="30" max="30" width="11.00390625" style="38" customWidth="1"/>
    <col min="31" max="31" width="15.28125" style="38" customWidth="1"/>
    <col min="32" max="32" width="9.7109375" style="38" customWidth="1"/>
    <col min="33" max="33" width="15.421875" style="38" customWidth="1"/>
    <col min="34" max="34" width="11.421875" style="38" customWidth="1"/>
    <col min="35" max="36" width="14.421875" style="38" customWidth="1"/>
    <col min="37" max="37" width="9.8515625" style="38" customWidth="1"/>
    <col min="38" max="38" width="12.00390625" style="38" customWidth="1"/>
    <col min="39" max="39" width="14.7109375" style="38" customWidth="1"/>
    <col min="40" max="40" width="16.57421875" style="38" customWidth="1"/>
    <col min="41" max="16384" width="9.140625" style="38" customWidth="1"/>
  </cols>
  <sheetData>
    <row r="1" spans="1:40" s="31" customFormat="1" ht="21">
      <c r="A1" s="29" t="s">
        <v>114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40" s="31" customFormat="1" ht="21">
      <c r="A2" s="29" t="s">
        <v>113</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row>
    <row r="3" spans="1:40" s="31" customFormat="1" ht="21">
      <c r="A3" s="29" t="s">
        <v>97</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row>
    <row r="4" spans="1:40" s="31" customFormat="1" ht="21">
      <c r="A4" s="32"/>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row>
    <row r="5" spans="1:40" s="31" customFormat="1" ht="21">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row>
    <row r="6" spans="1:40" ht="30" customHeight="1">
      <c r="A6" s="36">
        <v>1</v>
      </c>
      <c r="B6" s="36">
        <v>2</v>
      </c>
      <c r="C6" s="36">
        <v>3</v>
      </c>
      <c r="D6" s="36">
        <v>4</v>
      </c>
      <c r="E6" s="36">
        <v>5</v>
      </c>
      <c r="F6" s="36">
        <v>8</v>
      </c>
      <c r="G6" s="36">
        <v>9</v>
      </c>
      <c r="H6" s="36">
        <v>10</v>
      </c>
      <c r="I6" s="36">
        <v>11</v>
      </c>
      <c r="J6" s="36">
        <v>12</v>
      </c>
      <c r="K6" s="36">
        <v>13</v>
      </c>
      <c r="L6" s="37">
        <v>14</v>
      </c>
      <c r="M6" s="37"/>
      <c r="N6" s="37"/>
      <c r="O6" s="37"/>
      <c r="P6" s="37"/>
      <c r="Q6" s="37"/>
      <c r="R6" s="37"/>
      <c r="S6" s="37"/>
      <c r="T6" s="37"/>
      <c r="U6" s="37"/>
      <c r="V6" s="37"/>
      <c r="W6" s="37"/>
      <c r="X6" s="37">
        <v>15</v>
      </c>
      <c r="Y6" s="37"/>
      <c r="Z6" s="37"/>
      <c r="AA6" s="37"/>
      <c r="AB6" s="37"/>
      <c r="AC6" s="37"/>
      <c r="AD6" s="37"/>
      <c r="AE6" s="37"/>
      <c r="AF6" s="37"/>
      <c r="AG6" s="37"/>
      <c r="AH6" s="37"/>
      <c r="AI6" s="37"/>
      <c r="AJ6" s="37"/>
      <c r="AK6" s="37"/>
      <c r="AL6" s="37"/>
      <c r="AM6" s="37"/>
      <c r="AN6" s="37"/>
    </row>
    <row r="7" spans="1:40" ht="26.25" customHeight="1">
      <c r="A7" s="37" t="s">
        <v>118</v>
      </c>
      <c r="B7" s="37" t="s">
        <v>96</v>
      </c>
      <c r="C7" s="37" t="s">
        <v>0</v>
      </c>
      <c r="D7" s="37" t="s">
        <v>1</v>
      </c>
      <c r="E7" s="37" t="s">
        <v>2</v>
      </c>
      <c r="F7" s="37" t="s">
        <v>7</v>
      </c>
      <c r="G7" s="39" t="s">
        <v>8</v>
      </c>
      <c r="H7" s="39" t="s">
        <v>9</v>
      </c>
      <c r="I7" s="40" t="s">
        <v>10</v>
      </c>
      <c r="J7" s="41" t="s">
        <v>11</v>
      </c>
      <c r="K7" s="41" t="s">
        <v>12</v>
      </c>
      <c r="L7" s="42" t="s">
        <v>95</v>
      </c>
      <c r="M7" s="42"/>
      <c r="N7" s="42"/>
      <c r="O7" s="42"/>
      <c r="P7" s="42"/>
      <c r="Q7" s="42"/>
      <c r="R7" s="42"/>
      <c r="S7" s="42"/>
      <c r="T7" s="42"/>
      <c r="U7" s="42"/>
      <c r="V7" s="42"/>
      <c r="W7" s="42"/>
      <c r="X7" s="42" t="s">
        <v>165</v>
      </c>
      <c r="Y7" s="42"/>
      <c r="Z7" s="42"/>
      <c r="AA7" s="42"/>
      <c r="AB7" s="42"/>
      <c r="AC7" s="42"/>
      <c r="AD7" s="42"/>
      <c r="AE7" s="42"/>
      <c r="AF7" s="42"/>
      <c r="AG7" s="42"/>
      <c r="AH7" s="42"/>
      <c r="AI7" s="42"/>
      <c r="AJ7" s="42"/>
      <c r="AK7" s="42"/>
      <c r="AL7" s="42"/>
      <c r="AM7" s="42"/>
      <c r="AN7" s="42"/>
    </row>
    <row r="8" spans="1:40" ht="21">
      <c r="A8" s="37"/>
      <c r="B8" s="37"/>
      <c r="C8" s="37"/>
      <c r="D8" s="37"/>
      <c r="E8" s="37"/>
      <c r="F8" s="37"/>
      <c r="G8" s="39"/>
      <c r="H8" s="39"/>
      <c r="I8" s="40"/>
      <c r="J8" s="41"/>
      <c r="K8" s="41"/>
      <c r="L8" s="43" t="s">
        <v>3</v>
      </c>
      <c r="M8" s="43"/>
      <c r="N8" s="43"/>
      <c r="O8" s="43" t="s">
        <v>4</v>
      </c>
      <c r="P8" s="43"/>
      <c r="Q8" s="43"/>
      <c r="R8" s="43" t="s">
        <v>5</v>
      </c>
      <c r="S8" s="43"/>
      <c r="T8" s="43"/>
      <c r="U8" s="43" t="s">
        <v>6</v>
      </c>
      <c r="V8" s="43"/>
      <c r="W8" s="43"/>
      <c r="X8" s="44" t="s">
        <v>3</v>
      </c>
      <c r="Y8" s="45"/>
      <c r="Z8" s="45"/>
      <c r="AA8" s="46"/>
      <c r="AB8" s="44" t="s">
        <v>4</v>
      </c>
      <c r="AC8" s="45"/>
      <c r="AD8" s="45"/>
      <c r="AE8" s="46"/>
      <c r="AF8" s="44" t="s">
        <v>5</v>
      </c>
      <c r="AG8" s="45"/>
      <c r="AH8" s="45"/>
      <c r="AI8" s="46"/>
      <c r="AJ8" s="44" t="s">
        <v>6</v>
      </c>
      <c r="AK8" s="45"/>
      <c r="AL8" s="45"/>
      <c r="AM8" s="46"/>
      <c r="AN8" s="113" t="s">
        <v>98</v>
      </c>
    </row>
    <row r="9" spans="1:40" ht="69" customHeight="1">
      <c r="A9" s="37"/>
      <c r="B9" s="37"/>
      <c r="C9" s="37"/>
      <c r="D9" s="37"/>
      <c r="E9" s="37"/>
      <c r="F9" s="37"/>
      <c r="G9" s="39"/>
      <c r="H9" s="39"/>
      <c r="I9" s="40"/>
      <c r="J9" s="41"/>
      <c r="K9" s="41"/>
      <c r="L9" s="47">
        <v>1</v>
      </c>
      <c r="M9" s="47">
        <f>+L9+1</f>
        <v>2</v>
      </c>
      <c r="N9" s="47">
        <f aca="true" t="shared" si="0" ref="N9:W9">+M9+1</f>
        <v>3</v>
      </c>
      <c r="O9" s="47">
        <f t="shared" si="0"/>
        <v>4</v>
      </c>
      <c r="P9" s="47">
        <f t="shared" si="0"/>
        <v>5</v>
      </c>
      <c r="Q9" s="47">
        <f t="shared" si="0"/>
        <v>6</v>
      </c>
      <c r="R9" s="47">
        <f t="shared" si="0"/>
        <v>7</v>
      </c>
      <c r="S9" s="47">
        <f t="shared" si="0"/>
        <v>8</v>
      </c>
      <c r="T9" s="47">
        <f t="shared" si="0"/>
        <v>9</v>
      </c>
      <c r="U9" s="47">
        <f t="shared" si="0"/>
        <v>10</v>
      </c>
      <c r="V9" s="47">
        <f t="shared" si="0"/>
        <v>11</v>
      </c>
      <c r="W9" s="47">
        <f t="shared" si="0"/>
        <v>12</v>
      </c>
      <c r="X9" s="47">
        <v>1</v>
      </c>
      <c r="Y9" s="47">
        <f>+X9+1</f>
        <v>2</v>
      </c>
      <c r="Z9" s="47">
        <f aca="true" t="shared" si="1" ref="Z9:AK9">+Y9+1</f>
        <v>3</v>
      </c>
      <c r="AA9" s="47" t="s">
        <v>99</v>
      </c>
      <c r="AB9" s="47">
        <f>+Z9+1</f>
        <v>4</v>
      </c>
      <c r="AC9" s="47">
        <f t="shared" si="1"/>
        <v>5</v>
      </c>
      <c r="AD9" s="47">
        <f t="shared" si="1"/>
        <v>6</v>
      </c>
      <c r="AE9" s="47" t="s">
        <v>100</v>
      </c>
      <c r="AF9" s="47">
        <f>+AD9+1</f>
        <v>7</v>
      </c>
      <c r="AG9" s="47">
        <f t="shared" si="1"/>
        <v>8</v>
      </c>
      <c r="AH9" s="47">
        <f t="shared" si="1"/>
        <v>9</v>
      </c>
      <c r="AI9" s="47" t="s">
        <v>101</v>
      </c>
      <c r="AJ9" s="47">
        <f>+AH9+1</f>
        <v>10</v>
      </c>
      <c r="AK9" s="47">
        <f t="shared" si="1"/>
        <v>11</v>
      </c>
      <c r="AL9" s="47">
        <f>+AK9+1</f>
        <v>12</v>
      </c>
      <c r="AM9" s="47" t="s">
        <v>102</v>
      </c>
      <c r="AN9" s="114"/>
    </row>
    <row r="10" spans="1:42" ht="81">
      <c r="A10" s="48" t="s">
        <v>125</v>
      </c>
      <c r="B10" s="48" t="s">
        <v>162</v>
      </c>
      <c r="C10" s="48" t="s">
        <v>115</v>
      </c>
      <c r="D10" s="49" t="s">
        <v>124</v>
      </c>
      <c r="E10" s="50">
        <v>0.8</v>
      </c>
      <c r="F10" s="51" t="s">
        <v>116</v>
      </c>
      <c r="G10" s="52" t="s">
        <v>105</v>
      </c>
      <c r="H10" s="52" t="s">
        <v>106</v>
      </c>
      <c r="I10" s="53">
        <v>12</v>
      </c>
      <c r="J10" s="54">
        <v>4000</v>
      </c>
      <c r="K10" s="55">
        <f>+J10*I10</f>
        <v>48000</v>
      </c>
      <c r="L10" s="56">
        <v>0</v>
      </c>
      <c r="M10" s="56">
        <v>0.3</v>
      </c>
      <c r="N10" s="56">
        <v>0.35</v>
      </c>
      <c r="O10" s="56">
        <v>0.35</v>
      </c>
      <c r="P10" s="56">
        <v>0</v>
      </c>
      <c r="Q10" s="56">
        <v>0</v>
      </c>
      <c r="R10" s="56">
        <v>0</v>
      </c>
      <c r="S10" s="56"/>
      <c r="T10" s="56"/>
      <c r="U10" s="56"/>
      <c r="V10" s="56"/>
      <c r="W10" s="56"/>
      <c r="X10" s="57">
        <f>+$K10*L10</f>
        <v>0</v>
      </c>
      <c r="Y10" s="57">
        <f>+$K10*M10</f>
        <v>14400</v>
      </c>
      <c r="Z10" s="57">
        <f>+$K10*N10</f>
        <v>16800</v>
      </c>
      <c r="AA10" s="57">
        <f>+Z10+Y10+X10</f>
        <v>31200</v>
      </c>
      <c r="AB10" s="57">
        <f>+$K10*O10</f>
        <v>16800</v>
      </c>
      <c r="AC10" s="57">
        <f>+$K10*P10</f>
        <v>0</v>
      </c>
      <c r="AD10" s="111">
        <f>+$K10*Q10</f>
        <v>0</v>
      </c>
      <c r="AE10" s="111">
        <f>+AD10+AC10+AB10</f>
        <v>16800</v>
      </c>
      <c r="AF10" s="111">
        <f>+$K10*R10</f>
        <v>0</v>
      </c>
      <c r="AG10" s="111">
        <f>+$K10*S10</f>
        <v>0</v>
      </c>
      <c r="AH10" s="111">
        <f>+$K10*T10</f>
        <v>0</v>
      </c>
      <c r="AI10" s="111">
        <f>+AH10+AG10+AF10</f>
        <v>0</v>
      </c>
      <c r="AJ10" s="111">
        <f>+$K10*U10</f>
        <v>0</v>
      </c>
      <c r="AK10" s="111">
        <f>+$K10*V10</f>
        <v>0</v>
      </c>
      <c r="AL10" s="111">
        <f aca="true" t="shared" si="2" ref="AL10:AL57">+$K10*W10</f>
        <v>0</v>
      </c>
      <c r="AM10" s="111">
        <f>+AL10+AK10+AJ10</f>
        <v>0</v>
      </c>
      <c r="AN10" s="111">
        <f>+AM10+AI10+AE10+AA10</f>
        <v>48000</v>
      </c>
      <c r="AO10" s="58"/>
      <c r="AP10" s="58"/>
    </row>
    <row r="11" spans="1:40" ht="48.75" customHeight="1">
      <c r="A11" s="59"/>
      <c r="B11" s="59"/>
      <c r="C11" s="60"/>
      <c r="D11" s="61"/>
      <c r="E11" s="62"/>
      <c r="F11" s="63" t="s">
        <v>103</v>
      </c>
      <c r="G11" s="64"/>
      <c r="H11" s="64"/>
      <c r="I11" s="64"/>
      <c r="J11" s="65"/>
      <c r="K11" s="66">
        <f>K10</f>
        <v>48000</v>
      </c>
      <c r="L11" s="56"/>
      <c r="M11" s="56"/>
      <c r="N11" s="56"/>
      <c r="O11" s="56"/>
      <c r="P11" s="56"/>
      <c r="Q11" s="56"/>
      <c r="R11" s="56"/>
      <c r="S11" s="56"/>
      <c r="T11" s="56"/>
      <c r="U11" s="56"/>
      <c r="V11" s="56"/>
      <c r="W11" s="56"/>
      <c r="X11" s="57"/>
      <c r="Y11" s="57">
        <f aca="true" t="shared" si="3" ref="Y11:Y52">+$K11*M11</f>
        <v>0</v>
      </c>
      <c r="Z11" s="57">
        <f aca="true" t="shared" si="4" ref="Z11:Z52">+$K11*N11</f>
        <v>0</v>
      </c>
      <c r="AA11" s="57">
        <f aca="true" t="shared" si="5" ref="AA11:AA52">+Z11+Y11+X11</f>
        <v>0</v>
      </c>
      <c r="AB11" s="57">
        <f aca="true" t="shared" si="6" ref="AB11:AB52">+$K11*O11</f>
        <v>0</v>
      </c>
      <c r="AC11" s="57"/>
      <c r="AD11" s="111"/>
      <c r="AE11" s="111"/>
      <c r="AF11" s="111"/>
      <c r="AG11" s="111"/>
      <c r="AH11" s="111"/>
      <c r="AI11" s="111"/>
      <c r="AJ11" s="111"/>
      <c r="AK11" s="111"/>
      <c r="AL11" s="111"/>
      <c r="AM11" s="111"/>
      <c r="AN11" s="111"/>
    </row>
    <row r="12" spans="1:40" ht="51" customHeight="1">
      <c r="A12" s="59"/>
      <c r="B12" s="59"/>
      <c r="C12" s="48"/>
      <c r="D12" s="49"/>
      <c r="E12" s="67"/>
      <c r="F12" s="68"/>
      <c r="G12" s="52"/>
      <c r="H12" s="52"/>
      <c r="I12" s="53"/>
      <c r="J12" s="69"/>
      <c r="K12" s="55">
        <f aca="true" t="shared" si="7" ref="K12:K52">+J12*I12</f>
        <v>0</v>
      </c>
      <c r="L12" s="56"/>
      <c r="M12" s="56"/>
      <c r="N12" s="56"/>
      <c r="O12" s="56"/>
      <c r="P12" s="56"/>
      <c r="Q12" s="56"/>
      <c r="R12" s="56"/>
      <c r="S12" s="56"/>
      <c r="T12" s="56"/>
      <c r="U12" s="56"/>
      <c r="V12" s="56"/>
      <c r="W12" s="56"/>
      <c r="X12" s="57"/>
      <c r="Y12" s="57">
        <f t="shared" si="3"/>
        <v>0</v>
      </c>
      <c r="Z12" s="57">
        <f t="shared" si="4"/>
        <v>0</v>
      </c>
      <c r="AA12" s="57">
        <f t="shared" si="5"/>
        <v>0</v>
      </c>
      <c r="AB12" s="57">
        <f t="shared" si="6"/>
        <v>0</v>
      </c>
      <c r="AC12" s="57"/>
      <c r="AD12" s="111"/>
      <c r="AE12" s="111">
        <f aca="true" t="shared" si="8" ref="AE12:AE52">+AD12+AC12+AB12</f>
        <v>0</v>
      </c>
      <c r="AF12" s="111"/>
      <c r="AG12" s="111"/>
      <c r="AH12" s="111"/>
      <c r="AI12" s="111">
        <f aca="true" t="shared" si="9" ref="AI12:AI57">+AH12+AG12+AF12</f>
        <v>0</v>
      </c>
      <c r="AJ12" s="111"/>
      <c r="AK12" s="111"/>
      <c r="AL12" s="111"/>
      <c r="AM12" s="111">
        <f aca="true" t="shared" si="10" ref="AM12:AM57">+AL12+AK12+AJ12</f>
        <v>0</v>
      </c>
      <c r="AN12" s="111">
        <f aca="true" t="shared" si="11" ref="AN12:AN57">+AM12+AI12+AE12+AA12</f>
        <v>0</v>
      </c>
    </row>
    <row r="13" spans="1:40" ht="24" customHeight="1">
      <c r="A13" s="59"/>
      <c r="B13" s="59"/>
      <c r="C13" s="59"/>
      <c r="D13" s="70"/>
      <c r="E13" s="71"/>
      <c r="F13" s="72"/>
      <c r="G13" s="52"/>
      <c r="H13" s="52"/>
      <c r="I13" s="53"/>
      <c r="J13" s="69"/>
      <c r="K13" s="55">
        <f t="shared" si="7"/>
        <v>0</v>
      </c>
      <c r="L13" s="56"/>
      <c r="M13" s="56"/>
      <c r="N13" s="56"/>
      <c r="O13" s="56"/>
      <c r="P13" s="56"/>
      <c r="Q13" s="56"/>
      <c r="R13" s="56"/>
      <c r="S13" s="56"/>
      <c r="T13" s="56"/>
      <c r="U13" s="56"/>
      <c r="V13" s="56"/>
      <c r="W13" s="56"/>
      <c r="X13" s="57"/>
      <c r="Y13" s="57">
        <f t="shared" si="3"/>
        <v>0</v>
      </c>
      <c r="Z13" s="57">
        <f t="shared" si="4"/>
        <v>0</v>
      </c>
      <c r="AA13" s="57">
        <f t="shared" si="5"/>
        <v>0</v>
      </c>
      <c r="AB13" s="57">
        <f t="shared" si="6"/>
        <v>0</v>
      </c>
      <c r="AC13" s="57"/>
      <c r="AD13" s="111"/>
      <c r="AE13" s="111">
        <f t="shared" si="8"/>
        <v>0</v>
      </c>
      <c r="AF13" s="111"/>
      <c r="AG13" s="111"/>
      <c r="AH13" s="111"/>
      <c r="AI13" s="111">
        <f t="shared" si="9"/>
        <v>0</v>
      </c>
      <c r="AJ13" s="111"/>
      <c r="AK13" s="111"/>
      <c r="AL13" s="111"/>
      <c r="AM13" s="111">
        <f t="shared" si="10"/>
        <v>0</v>
      </c>
      <c r="AN13" s="111">
        <f t="shared" si="11"/>
        <v>0</v>
      </c>
    </row>
    <row r="14" spans="1:40" ht="24" customHeight="1">
      <c r="A14" s="59"/>
      <c r="B14" s="59"/>
      <c r="C14" s="59"/>
      <c r="D14" s="70"/>
      <c r="E14" s="71"/>
      <c r="F14" s="72"/>
      <c r="G14" s="52"/>
      <c r="H14" s="52"/>
      <c r="I14" s="53"/>
      <c r="J14" s="54"/>
      <c r="K14" s="55">
        <f t="shared" si="7"/>
        <v>0</v>
      </c>
      <c r="L14" s="56"/>
      <c r="M14" s="56"/>
      <c r="N14" s="56"/>
      <c r="O14" s="56"/>
      <c r="P14" s="56"/>
      <c r="Q14" s="56"/>
      <c r="R14" s="56"/>
      <c r="S14" s="56"/>
      <c r="T14" s="56"/>
      <c r="U14" s="56"/>
      <c r="V14" s="56"/>
      <c r="W14" s="56"/>
      <c r="X14" s="57">
        <f aca="true" t="shared" si="12" ref="X14:X52">+$K14*L14</f>
        <v>0</v>
      </c>
      <c r="Y14" s="57">
        <f t="shared" si="3"/>
        <v>0</v>
      </c>
      <c r="Z14" s="57">
        <f t="shared" si="4"/>
        <v>0</v>
      </c>
      <c r="AA14" s="57">
        <f t="shared" si="5"/>
        <v>0</v>
      </c>
      <c r="AB14" s="57">
        <f t="shared" si="6"/>
        <v>0</v>
      </c>
      <c r="AC14" s="57">
        <f aca="true" t="shared" si="13" ref="AC14:AC52">+$K14*P14</f>
        <v>0</v>
      </c>
      <c r="AD14" s="111">
        <f aca="true" t="shared" si="14" ref="AD14:AD52">+$K14*Q14</f>
        <v>0</v>
      </c>
      <c r="AE14" s="111">
        <f t="shared" si="8"/>
        <v>0</v>
      </c>
      <c r="AF14" s="111">
        <f aca="true" t="shared" si="15" ref="AF14:AF52">+$K14*R14</f>
        <v>0</v>
      </c>
      <c r="AG14" s="111">
        <f aca="true" t="shared" si="16" ref="AG14:AG52">+$K14*S14</f>
        <v>0</v>
      </c>
      <c r="AH14" s="111">
        <f aca="true" t="shared" si="17" ref="AH14:AH52">+$K14*T14</f>
        <v>0</v>
      </c>
      <c r="AI14" s="111">
        <f t="shared" si="9"/>
        <v>0</v>
      </c>
      <c r="AJ14" s="111">
        <f aca="true" t="shared" si="18" ref="AJ14:AJ57">+$K14*U14</f>
        <v>0</v>
      </c>
      <c r="AK14" s="111">
        <f aca="true" t="shared" si="19" ref="AK14:AK57">+$K14*V14</f>
        <v>0</v>
      </c>
      <c r="AL14" s="111">
        <f t="shared" si="2"/>
        <v>0</v>
      </c>
      <c r="AM14" s="111">
        <f t="shared" si="10"/>
        <v>0</v>
      </c>
      <c r="AN14" s="111">
        <f t="shared" si="11"/>
        <v>0</v>
      </c>
    </row>
    <row r="15" spans="1:40" ht="21.75" customHeight="1">
      <c r="A15" s="60"/>
      <c r="B15" s="60"/>
      <c r="C15" s="60"/>
      <c r="D15" s="61"/>
      <c r="E15" s="73"/>
      <c r="F15" s="63" t="s">
        <v>103</v>
      </c>
      <c r="G15" s="64"/>
      <c r="H15" s="64"/>
      <c r="I15" s="64"/>
      <c r="J15" s="65"/>
      <c r="K15" s="55">
        <f>+K14+K13+K12</f>
        <v>0</v>
      </c>
      <c r="L15" s="56"/>
      <c r="M15" s="56"/>
      <c r="N15" s="56"/>
      <c r="O15" s="56"/>
      <c r="P15" s="56"/>
      <c r="Q15" s="56"/>
      <c r="R15" s="56"/>
      <c r="S15" s="56"/>
      <c r="T15" s="56"/>
      <c r="U15" s="56"/>
      <c r="V15" s="56"/>
      <c r="W15" s="56"/>
      <c r="X15" s="57"/>
      <c r="Y15" s="57">
        <f t="shared" si="3"/>
        <v>0</v>
      </c>
      <c r="Z15" s="57">
        <f t="shared" si="4"/>
        <v>0</v>
      </c>
      <c r="AA15" s="57">
        <f t="shared" si="5"/>
        <v>0</v>
      </c>
      <c r="AB15" s="57">
        <f t="shared" si="6"/>
        <v>0</v>
      </c>
      <c r="AC15" s="57"/>
      <c r="AD15" s="111"/>
      <c r="AE15" s="111"/>
      <c r="AF15" s="111"/>
      <c r="AG15" s="111"/>
      <c r="AH15" s="111"/>
      <c r="AI15" s="111"/>
      <c r="AJ15" s="111"/>
      <c r="AK15" s="111"/>
      <c r="AL15" s="111"/>
      <c r="AM15" s="111"/>
      <c r="AN15" s="111"/>
    </row>
    <row r="16" spans="1:40" ht="32.25" customHeight="1" hidden="1">
      <c r="A16" s="74"/>
      <c r="B16" s="48"/>
      <c r="C16" s="48" t="s">
        <v>117</v>
      </c>
      <c r="D16" s="48" t="s">
        <v>123</v>
      </c>
      <c r="E16" s="50">
        <v>0.95</v>
      </c>
      <c r="F16" s="51" t="s">
        <v>122</v>
      </c>
      <c r="G16" s="52" t="s">
        <v>108</v>
      </c>
      <c r="H16" s="52" t="s">
        <v>107</v>
      </c>
      <c r="I16" s="53">
        <v>30</v>
      </c>
      <c r="J16" s="54">
        <v>8000</v>
      </c>
      <c r="K16" s="55">
        <f t="shared" si="7"/>
        <v>240000</v>
      </c>
      <c r="L16" s="56">
        <v>0.3333</v>
      </c>
      <c r="M16" s="56">
        <v>0.33</v>
      </c>
      <c r="N16" s="56">
        <v>0.33</v>
      </c>
      <c r="O16" s="56">
        <v>0.3333</v>
      </c>
      <c r="P16" s="56">
        <v>0.33</v>
      </c>
      <c r="Q16" s="56">
        <v>0.33</v>
      </c>
      <c r="R16" s="56">
        <v>0.3333</v>
      </c>
      <c r="S16" s="56">
        <v>0.33</v>
      </c>
      <c r="T16" s="56">
        <v>0.33</v>
      </c>
      <c r="U16" s="56">
        <v>0.3333</v>
      </c>
      <c r="V16" s="56">
        <v>0.33</v>
      </c>
      <c r="W16" s="56">
        <v>0.33</v>
      </c>
      <c r="X16" s="57">
        <f t="shared" si="12"/>
        <v>79992</v>
      </c>
      <c r="Y16" s="57">
        <f t="shared" si="3"/>
        <v>79200</v>
      </c>
      <c r="Z16" s="57">
        <f t="shared" si="4"/>
        <v>79200</v>
      </c>
      <c r="AA16" s="57">
        <f t="shared" si="5"/>
        <v>238392</v>
      </c>
      <c r="AB16" s="57">
        <f t="shared" si="6"/>
        <v>79992</v>
      </c>
      <c r="AC16" s="57">
        <f t="shared" si="13"/>
        <v>79200</v>
      </c>
      <c r="AD16" s="111">
        <f t="shared" si="14"/>
        <v>79200</v>
      </c>
      <c r="AE16" s="111">
        <f t="shared" si="8"/>
        <v>238392</v>
      </c>
      <c r="AF16" s="111">
        <f t="shared" si="15"/>
        <v>79992</v>
      </c>
      <c r="AG16" s="111">
        <f t="shared" si="16"/>
        <v>79200</v>
      </c>
      <c r="AH16" s="111">
        <f t="shared" si="17"/>
        <v>79200</v>
      </c>
      <c r="AI16" s="111">
        <f t="shared" si="9"/>
        <v>238392</v>
      </c>
      <c r="AJ16" s="111">
        <f t="shared" si="18"/>
        <v>79992</v>
      </c>
      <c r="AK16" s="111">
        <f t="shared" si="19"/>
        <v>79200</v>
      </c>
      <c r="AL16" s="111">
        <f t="shared" si="2"/>
        <v>79200</v>
      </c>
      <c r="AM16" s="111">
        <f t="shared" si="10"/>
        <v>238392</v>
      </c>
      <c r="AN16" s="111">
        <f t="shared" si="11"/>
        <v>953568</v>
      </c>
    </row>
    <row r="17" spans="1:40" ht="46.5" customHeight="1" hidden="1">
      <c r="A17" s="75"/>
      <c r="B17" s="59"/>
      <c r="C17" s="59"/>
      <c r="D17" s="59"/>
      <c r="E17" s="76"/>
      <c r="F17" s="51" t="s">
        <v>121</v>
      </c>
      <c r="G17" s="52" t="s">
        <v>108</v>
      </c>
      <c r="H17" s="52" t="s">
        <v>107</v>
      </c>
      <c r="I17" s="53">
        <v>4</v>
      </c>
      <c r="J17" s="54">
        <v>15000</v>
      </c>
      <c r="K17" s="55">
        <f t="shared" si="7"/>
        <v>60000</v>
      </c>
      <c r="L17" s="56"/>
      <c r="M17" s="56">
        <v>0.3333</v>
      </c>
      <c r="N17" s="56"/>
      <c r="O17" s="56"/>
      <c r="P17" s="77">
        <v>1</v>
      </c>
      <c r="Q17" s="56">
        <v>0.33</v>
      </c>
      <c r="R17" s="56"/>
      <c r="S17" s="56">
        <v>0.3333</v>
      </c>
      <c r="T17" s="56"/>
      <c r="U17" s="56"/>
      <c r="V17" s="56">
        <v>0.3333</v>
      </c>
      <c r="W17" s="56"/>
      <c r="X17" s="57">
        <f t="shared" si="12"/>
        <v>0</v>
      </c>
      <c r="Y17" s="57">
        <f t="shared" si="3"/>
        <v>19998</v>
      </c>
      <c r="Z17" s="57">
        <f t="shared" si="4"/>
        <v>0</v>
      </c>
      <c r="AA17" s="57">
        <f t="shared" si="5"/>
        <v>19998</v>
      </c>
      <c r="AB17" s="57">
        <f t="shared" si="6"/>
        <v>0</v>
      </c>
      <c r="AC17" s="57"/>
      <c r="AD17" s="111">
        <f t="shared" si="14"/>
        <v>19800</v>
      </c>
      <c r="AE17" s="111">
        <f t="shared" si="8"/>
        <v>19800</v>
      </c>
      <c r="AF17" s="111">
        <f t="shared" si="15"/>
        <v>0</v>
      </c>
      <c r="AG17" s="111">
        <f t="shared" si="16"/>
        <v>19998</v>
      </c>
      <c r="AH17" s="111">
        <f t="shared" si="17"/>
        <v>0</v>
      </c>
      <c r="AI17" s="111"/>
      <c r="AJ17" s="111">
        <f t="shared" si="18"/>
        <v>0</v>
      </c>
      <c r="AK17" s="111">
        <f t="shared" si="19"/>
        <v>19998</v>
      </c>
      <c r="AL17" s="111">
        <f t="shared" si="2"/>
        <v>0</v>
      </c>
      <c r="AM17" s="111">
        <f t="shared" si="10"/>
        <v>19998</v>
      </c>
      <c r="AN17" s="111">
        <f t="shared" si="11"/>
        <v>59796</v>
      </c>
    </row>
    <row r="18" spans="1:40" ht="11.25" customHeight="1" hidden="1">
      <c r="A18" s="75"/>
      <c r="B18" s="59"/>
      <c r="C18" s="59"/>
      <c r="D18" s="59"/>
      <c r="E18" s="76"/>
      <c r="F18" s="78"/>
      <c r="G18" s="52"/>
      <c r="H18" s="52"/>
      <c r="I18" s="53"/>
      <c r="J18" s="54"/>
      <c r="K18" s="55"/>
      <c r="L18" s="56"/>
      <c r="M18" s="56"/>
      <c r="N18" s="56"/>
      <c r="O18" s="56"/>
      <c r="P18" s="77"/>
      <c r="Q18" s="56"/>
      <c r="R18" s="56"/>
      <c r="S18" s="56"/>
      <c r="T18" s="56"/>
      <c r="U18" s="56"/>
      <c r="V18" s="56"/>
      <c r="W18" s="56"/>
      <c r="X18" s="57"/>
      <c r="Y18" s="57">
        <f t="shared" si="3"/>
        <v>0</v>
      </c>
      <c r="Z18" s="57">
        <f t="shared" si="4"/>
        <v>0</v>
      </c>
      <c r="AA18" s="57">
        <f t="shared" si="5"/>
        <v>0</v>
      </c>
      <c r="AB18" s="57">
        <f t="shared" si="6"/>
        <v>0</v>
      </c>
      <c r="AC18" s="57"/>
      <c r="AD18" s="111"/>
      <c r="AE18" s="111"/>
      <c r="AF18" s="111"/>
      <c r="AG18" s="111"/>
      <c r="AH18" s="111"/>
      <c r="AI18" s="111"/>
      <c r="AJ18" s="111"/>
      <c r="AK18" s="111"/>
      <c r="AL18" s="111"/>
      <c r="AM18" s="111"/>
      <c r="AN18" s="111"/>
    </row>
    <row r="19" spans="1:40" ht="27" customHeight="1" hidden="1">
      <c r="A19" s="75"/>
      <c r="B19" s="59"/>
      <c r="C19" s="59"/>
      <c r="D19" s="59"/>
      <c r="E19" s="76"/>
      <c r="F19" s="51"/>
      <c r="G19" s="52"/>
      <c r="H19" s="52"/>
      <c r="I19" s="53"/>
      <c r="J19" s="54"/>
      <c r="K19" s="55">
        <f t="shared" si="7"/>
        <v>0</v>
      </c>
      <c r="L19" s="56"/>
      <c r="M19" s="56"/>
      <c r="N19" s="56"/>
      <c r="O19" s="56"/>
      <c r="P19" s="77">
        <v>1</v>
      </c>
      <c r="Q19" s="56"/>
      <c r="R19" s="56"/>
      <c r="S19" s="56"/>
      <c r="T19" s="56"/>
      <c r="U19" s="56"/>
      <c r="V19" s="56"/>
      <c r="W19" s="56"/>
      <c r="X19" s="57">
        <f t="shared" si="12"/>
        <v>0</v>
      </c>
      <c r="Y19" s="57">
        <f t="shared" si="3"/>
        <v>0</v>
      </c>
      <c r="Z19" s="57">
        <f t="shared" si="4"/>
        <v>0</v>
      </c>
      <c r="AA19" s="57">
        <f t="shared" si="5"/>
        <v>0</v>
      </c>
      <c r="AB19" s="57">
        <f t="shared" si="6"/>
        <v>0</v>
      </c>
      <c r="AC19" s="57">
        <f t="shared" si="13"/>
        <v>0</v>
      </c>
      <c r="AD19" s="111">
        <f t="shared" si="14"/>
        <v>0</v>
      </c>
      <c r="AE19" s="111">
        <f t="shared" si="8"/>
        <v>0</v>
      </c>
      <c r="AF19" s="111">
        <f t="shared" si="15"/>
        <v>0</v>
      </c>
      <c r="AG19" s="111">
        <f t="shared" si="16"/>
        <v>0</v>
      </c>
      <c r="AH19" s="111">
        <f t="shared" si="17"/>
        <v>0</v>
      </c>
      <c r="AI19" s="111">
        <f t="shared" si="9"/>
        <v>0</v>
      </c>
      <c r="AJ19" s="111">
        <f t="shared" si="18"/>
        <v>0</v>
      </c>
      <c r="AK19" s="111">
        <f t="shared" si="19"/>
        <v>0</v>
      </c>
      <c r="AL19" s="111">
        <f t="shared" si="2"/>
        <v>0</v>
      </c>
      <c r="AM19" s="111">
        <f t="shared" si="10"/>
        <v>0</v>
      </c>
      <c r="AN19" s="111">
        <f t="shared" si="11"/>
        <v>0</v>
      </c>
    </row>
    <row r="20" spans="1:40" ht="28.5" customHeight="1" hidden="1">
      <c r="A20" s="75"/>
      <c r="B20" s="59"/>
      <c r="C20" s="59"/>
      <c r="D20" s="59"/>
      <c r="E20" s="76"/>
      <c r="F20" s="51"/>
      <c r="G20" s="52"/>
      <c r="H20" s="52"/>
      <c r="I20" s="53"/>
      <c r="J20" s="54"/>
      <c r="K20" s="55">
        <f t="shared" si="7"/>
        <v>0</v>
      </c>
      <c r="L20" s="56"/>
      <c r="M20" s="56"/>
      <c r="N20" s="56"/>
      <c r="O20" s="56"/>
      <c r="P20" s="77">
        <v>1</v>
      </c>
      <c r="Q20" s="56"/>
      <c r="R20" s="56"/>
      <c r="S20" s="56"/>
      <c r="T20" s="56"/>
      <c r="U20" s="56"/>
      <c r="V20" s="56"/>
      <c r="W20" s="56"/>
      <c r="X20" s="57">
        <f t="shared" si="12"/>
        <v>0</v>
      </c>
      <c r="Y20" s="57">
        <f t="shared" si="3"/>
        <v>0</v>
      </c>
      <c r="Z20" s="57">
        <f t="shared" si="4"/>
        <v>0</v>
      </c>
      <c r="AA20" s="57">
        <f t="shared" si="5"/>
        <v>0</v>
      </c>
      <c r="AB20" s="57">
        <f t="shared" si="6"/>
        <v>0</v>
      </c>
      <c r="AC20" s="57">
        <f t="shared" si="13"/>
        <v>0</v>
      </c>
      <c r="AD20" s="111">
        <f t="shared" si="14"/>
        <v>0</v>
      </c>
      <c r="AE20" s="111">
        <f t="shared" si="8"/>
        <v>0</v>
      </c>
      <c r="AF20" s="111">
        <f t="shared" si="15"/>
        <v>0</v>
      </c>
      <c r="AG20" s="111">
        <f t="shared" si="16"/>
        <v>0</v>
      </c>
      <c r="AH20" s="111">
        <f t="shared" si="17"/>
        <v>0</v>
      </c>
      <c r="AI20" s="111">
        <f t="shared" si="9"/>
        <v>0</v>
      </c>
      <c r="AJ20" s="111">
        <f t="shared" si="18"/>
        <v>0</v>
      </c>
      <c r="AK20" s="111">
        <f t="shared" si="19"/>
        <v>0</v>
      </c>
      <c r="AL20" s="111">
        <f t="shared" si="2"/>
        <v>0</v>
      </c>
      <c r="AM20" s="111">
        <f t="shared" si="10"/>
        <v>0</v>
      </c>
      <c r="AN20" s="111">
        <f t="shared" si="11"/>
        <v>0</v>
      </c>
    </row>
    <row r="21" spans="1:40" ht="27.75" customHeight="1" hidden="1">
      <c r="A21" s="79"/>
      <c r="B21" s="59"/>
      <c r="C21" s="59"/>
      <c r="D21" s="59"/>
      <c r="E21" s="76"/>
      <c r="F21" s="51"/>
      <c r="G21" s="52"/>
      <c r="H21" s="52"/>
      <c r="I21" s="53"/>
      <c r="J21" s="54"/>
      <c r="K21" s="55">
        <f t="shared" si="7"/>
        <v>0</v>
      </c>
      <c r="L21" s="56"/>
      <c r="M21" s="56"/>
      <c r="N21" s="56"/>
      <c r="O21" s="56"/>
      <c r="P21" s="77">
        <v>1</v>
      </c>
      <c r="Q21" s="56"/>
      <c r="R21" s="56"/>
      <c r="S21" s="56"/>
      <c r="T21" s="56"/>
      <c r="U21" s="56"/>
      <c r="V21" s="56"/>
      <c r="W21" s="56"/>
      <c r="X21" s="57">
        <f t="shared" si="12"/>
        <v>0</v>
      </c>
      <c r="Y21" s="57">
        <f t="shared" si="3"/>
        <v>0</v>
      </c>
      <c r="Z21" s="57">
        <f t="shared" si="4"/>
        <v>0</v>
      </c>
      <c r="AA21" s="57">
        <f t="shared" si="5"/>
        <v>0</v>
      </c>
      <c r="AB21" s="57">
        <f t="shared" si="6"/>
        <v>0</v>
      </c>
      <c r="AC21" s="57">
        <f t="shared" si="13"/>
        <v>0</v>
      </c>
      <c r="AD21" s="111">
        <f t="shared" si="14"/>
        <v>0</v>
      </c>
      <c r="AE21" s="111">
        <f t="shared" si="8"/>
        <v>0</v>
      </c>
      <c r="AF21" s="111">
        <f t="shared" si="15"/>
        <v>0</v>
      </c>
      <c r="AG21" s="111">
        <f t="shared" si="16"/>
        <v>0</v>
      </c>
      <c r="AH21" s="111">
        <f t="shared" si="17"/>
        <v>0</v>
      </c>
      <c r="AI21" s="111">
        <f t="shared" si="9"/>
        <v>0</v>
      </c>
      <c r="AJ21" s="111">
        <f t="shared" si="18"/>
        <v>0</v>
      </c>
      <c r="AK21" s="111">
        <f t="shared" si="19"/>
        <v>0</v>
      </c>
      <c r="AL21" s="111">
        <f t="shared" si="2"/>
        <v>0</v>
      </c>
      <c r="AM21" s="111">
        <f t="shared" si="10"/>
        <v>0</v>
      </c>
      <c r="AN21" s="111">
        <f t="shared" si="11"/>
        <v>0</v>
      </c>
    </row>
    <row r="22" spans="1:40" ht="27.75" customHeight="1" hidden="1">
      <c r="A22" s="74"/>
      <c r="B22" s="59"/>
      <c r="C22" s="59"/>
      <c r="D22" s="59"/>
      <c r="E22" s="76"/>
      <c r="F22" s="51"/>
      <c r="G22" s="52"/>
      <c r="H22" s="52"/>
      <c r="I22" s="53"/>
      <c r="J22" s="54"/>
      <c r="K22" s="55">
        <f t="shared" si="7"/>
        <v>0</v>
      </c>
      <c r="L22" s="56"/>
      <c r="M22" s="56"/>
      <c r="N22" s="56"/>
      <c r="O22" s="56"/>
      <c r="P22" s="77">
        <v>1</v>
      </c>
      <c r="Q22" s="56"/>
      <c r="R22" s="56"/>
      <c r="S22" s="56"/>
      <c r="T22" s="56"/>
      <c r="U22" s="56"/>
      <c r="V22" s="56"/>
      <c r="W22" s="56"/>
      <c r="X22" s="57">
        <f t="shared" si="12"/>
        <v>0</v>
      </c>
      <c r="Y22" s="57">
        <f t="shared" si="3"/>
        <v>0</v>
      </c>
      <c r="Z22" s="57">
        <f t="shared" si="4"/>
        <v>0</v>
      </c>
      <c r="AA22" s="57">
        <f t="shared" si="5"/>
        <v>0</v>
      </c>
      <c r="AB22" s="57">
        <f t="shared" si="6"/>
        <v>0</v>
      </c>
      <c r="AC22" s="57">
        <f t="shared" si="13"/>
        <v>0</v>
      </c>
      <c r="AD22" s="111">
        <f t="shared" si="14"/>
        <v>0</v>
      </c>
      <c r="AE22" s="111">
        <f t="shared" si="8"/>
        <v>0</v>
      </c>
      <c r="AF22" s="111">
        <f t="shared" si="15"/>
        <v>0</v>
      </c>
      <c r="AG22" s="111">
        <f t="shared" si="16"/>
        <v>0</v>
      </c>
      <c r="AH22" s="111">
        <f t="shared" si="17"/>
        <v>0</v>
      </c>
      <c r="AI22" s="111">
        <f t="shared" si="9"/>
        <v>0</v>
      </c>
      <c r="AJ22" s="111">
        <f t="shared" si="18"/>
        <v>0</v>
      </c>
      <c r="AK22" s="111">
        <f t="shared" si="19"/>
        <v>0</v>
      </c>
      <c r="AL22" s="111">
        <f t="shared" si="2"/>
        <v>0</v>
      </c>
      <c r="AM22" s="111">
        <f t="shared" si="10"/>
        <v>0</v>
      </c>
      <c r="AN22" s="111">
        <f t="shared" si="11"/>
        <v>0</v>
      </c>
    </row>
    <row r="23" spans="1:40" ht="33" customHeight="1" hidden="1">
      <c r="A23" s="75"/>
      <c r="B23" s="59"/>
      <c r="C23" s="59"/>
      <c r="D23" s="59"/>
      <c r="E23" s="76"/>
      <c r="F23" s="51"/>
      <c r="G23" s="52"/>
      <c r="H23" s="52"/>
      <c r="I23" s="53"/>
      <c r="J23" s="54"/>
      <c r="K23" s="55">
        <f>+J23*I23</f>
        <v>0</v>
      </c>
      <c r="L23" s="56"/>
      <c r="M23" s="56"/>
      <c r="N23" s="56"/>
      <c r="O23" s="56"/>
      <c r="P23" s="77">
        <v>1</v>
      </c>
      <c r="Q23" s="56"/>
      <c r="R23" s="56"/>
      <c r="S23" s="56"/>
      <c r="T23" s="56"/>
      <c r="U23" s="56"/>
      <c r="V23" s="56"/>
      <c r="W23" s="56"/>
      <c r="X23" s="57">
        <f t="shared" si="12"/>
        <v>0</v>
      </c>
      <c r="Y23" s="57">
        <f t="shared" si="3"/>
        <v>0</v>
      </c>
      <c r="Z23" s="57">
        <f t="shared" si="4"/>
        <v>0</v>
      </c>
      <c r="AA23" s="57">
        <f t="shared" si="5"/>
        <v>0</v>
      </c>
      <c r="AB23" s="57">
        <f t="shared" si="6"/>
        <v>0</v>
      </c>
      <c r="AC23" s="57">
        <f t="shared" si="13"/>
        <v>0</v>
      </c>
      <c r="AD23" s="111">
        <f t="shared" si="14"/>
        <v>0</v>
      </c>
      <c r="AE23" s="111">
        <f t="shared" si="8"/>
        <v>0</v>
      </c>
      <c r="AF23" s="111">
        <f t="shared" si="15"/>
        <v>0</v>
      </c>
      <c r="AG23" s="111">
        <f t="shared" si="16"/>
        <v>0</v>
      </c>
      <c r="AH23" s="111">
        <f t="shared" si="17"/>
        <v>0</v>
      </c>
      <c r="AI23" s="111">
        <f t="shared" si="9"/>
        <v>0</v>
      </c>
      <c r="AJ23" s="111">
        <f t="shared" si="18"/>
        <v>0</v>
      </c>
      <c r="AK23" s="111">
        <f t="shared" si="19"/>
        <v>0</v>
      </c>
      <c r="AL23" s="111">
        <f t="shared" si="2"/>
        <v>0</v>
      </c>
      <c r="AM23" s="111">
        <f t="shared" si="10"/>
        <v>0</v>
      </c>
      <c r="AN23" s="111">
        <f t="shared" si="11"/>
        <v>0</v>
      </c>
    </row>
    <row r="24" spans="1:40" ht="21" customHeight="1" hidden="1">
      <c r="A24" s="75"/>
      <c r="B24" s="60"/>
      <c r="C24" s="60"/>
      <c r="D24" s="60"/>
      <c r="E24" s="62"/>
      <c r="F24" s="63" t="s">
        <v>103</v>
      </c>
      <c r="G24" s="64"/>
      <c r="H24" s="64"/>
      <c r="I24" s="64"/>
      <c r="J24" s="65"/>
      <c r="K24" s="66">
        <f>SUM(K16:K23)</f>
        <v>300000</v>
      </c>
      <c r="L24" s="56"/>
      <c r="M24" s="56"/>
      <c r="N24" s="56"/>
      <c r="O24" s="56"/>
      <c r="P24" s="77"/>
      <c r="Q24" s="56"/>
      <c r="R24" s="56"/>
      <c r="S24" s="56"/>
      <c r="T24" s="56"/>
      <c r="U24" s="56"/>
      <c r="V24" s="56"/>
      <c r="W24" s="56"/>
      <c r="X24" s="57">
        <f t="shared" si="12"/>
        <v>0</v>
      </c>
      <c r="Y24" s="57">
        <f t="shared" si="3"/>
        <v>0</v>
      </c>
      <c r="Z24" s="57">
        <f t="shared" si="4"/>
        <v>0</v>
      </c>
      <c r="AA24" s="57">
        <f t="shared" si="5"/>
        <v>0</v>
      </c>
      <c r="AB24" s="57">
        <f t="shared" si="6"/>
        <v>0</v>
      </c>
      <c r="AC24" s="57"/>
      <c r="AD24" s="111">
        <f t="shared" si="14"/>
        <v>0</v>
      </c>
      <c r="AE24" s="111"/>
      <c r="AF24" s="111">
        <f t="shared" si="15"/>
        <v>0</v>
      </c>
      <c r="AG24" s="111">
        <f t="shared" si="16"/>
        <v>0</v>
      </c>
      <c r="AH24" s="111">
        <f t="shared" si="17"/>
        <v>0</v>
      </c>
      <c r="AI24" s="111">
        <f t="shared" si="9"/>
        <v>0</v>
      </c>
      <c r="AJ24" s="111">
        <f t="shared" si="18"/>
        <v>0</v>
      </c>
      <c r="AK24" s="111">
        <f t="shared" si="19"/>
        <v>0</v>
      </c>
      <c r="AL24" s="111">
        <f t="shared" si="2"/>
        <v>0</v>
      </c>
      <c r="AM24" s="111">
        <f t="shared" si="10"/>
        <v>0</v>
      </c>
      <c r="AN24" s="111"/>
    </row>
    <row r="25" spans="1:40" ht="34.5" customHeight="1">
      <c r="A25" s="80"/>
      <c r="B25" s="48" t="s">
        <v>161</v>
      </c>
      <c r="C25" s="48" t="s">
        <v>127</v>
      </c>
      <c r="D25" s="48" t="s">
        <v>135</v>
      </c>
      <c r="E25" s="50">
        <v>0.95</v>
      </c>
      <c r="F25" s="51" t="s">
        <v>120</v>
      </c>
      <c r="G25" s="52"/>
      <c r="H25" s="52" t="s">
        <v>107</v>
      </c>
      <c r="I25" s="53">
        <v>3</v>
      </c>
      <c r="J25" s="54">
        <v>6.67</v>
      </c>
      <c r="K25" s="55">
        <f>+J25*I25</f>
        <v>20.009999999999998</v>
      </c>
      <c r="L25" s="56">
        <v>0.3333</v>
      </c>
      <c r="M25" s="56">
        <v>0.3333</v>
      </c>
      <c r="N25" s="56">
        <v>0.3333</v>
      </c>
      <c r="O25" s="56">
        <v>0.3333</v>
      </c>
      <c r="P25" s="56">
        <v>0.3333</v>
      </c>
      <c r="Q25" s="56">
        <v>0.3333</v>
      </c>
      <c r="R25" s="56">
        <v>0.3333</v>
      </c>
      <c r="S25" s="56">
        <v>0.3333</v>
      </c>
      <c r="T25" s="56">
        <v>0.3333</v>
      </c>
      <c r="U25" s="56">
        <v>0.3333</v>
      </c>
      <c r="V25" s="56">
        <v>0.3333</v>
      </c>
      <c r="W25" s="56">
        <v>0.3333</v>
      </c>
      <c r="X25" s="57">
        <f>+$K25*L25</f>
        <v>6.669332999999999</v>
      </c>
      <c r="Y25" s="57">
        <f aca="true" t="shared" si="20" ref="Y25:Y33">+$K25*M25</f>
        <v>6.669332999999999</v>
      </c>
      <c r="Z25" s="57">
        <f aca="true" t="shared" si="21" ref="Z25:Z33">+$K25*N25</f>
        <v>6.669332999999999</v>
      </c>
      <c r="AA25" s="57">
        <f aca="true" t="shared" si="22" ref="AA25:AA33">+Z25+Y25+X25</f>
        <v>20.007998999999998</v>
      </c>
      <c r="AB25" s="57">
        <f aca="true" t="shared" si="23" ref="AB25:AB33">+$K25*O25</f>
        <v>6.669332999999999</v>
      </c>
      <c r="AC25" s="57">
        <f>+$K25*P25</f>
        <v>6.669332999999999</v>
      </c>
      <c r="AD25" s="111">
        <f>+$K25*Q25</f>
        <v>6.669332999999999</v>
      </c>
      <c r="AE25" s="111">
        <f>+AD25+AC25+AB25</f>
        <v>20.007998999999998</v>
      </c>
      <c r="AF25" s="111">
        <f aca="true" t="shared" si="24" ref="AF25:AH26">+$K25*R25</f>
        <v>6.669332999999999</v>
      </c>
      <c r="AG25" s="111">
        <f t="shared" si="24"/>
        <v>6.669332999999999</v>
      </c>
      <c r="AH25" s="111">
        <f t="shared" si="24"/>
        <v>6.669332999999999</v>
      </c>
      <c r="AI25" s="111">
        <f>+AH25+AG25+AF25</f>
        <v>20.007998999999998</v>
      </c>
      <c r="AJ25" s="111">
        <f aca="true" t="shared" si="25" ref="AJ25:AL26">+$K25*U25</f>
        <v>6.669332999999999</v>
      </c>
      <c r="AK25" s="111">
        <f t="shared" si="25"/>
        <v>6.669332999999999</v>
      </c>
      <c r="AL25" s="111">
        <f t="shared" si="25"/>
        <v>6.669332999999999</v>
      </c>
      <c r="AM25" s="111">
        <f>+AL25+AK25+AJ25</f>
        <v>20.007998999999998</v>
      </c>
      <c r="AN25" s="111">
        <f>+AM25+AI25+AE25+AA25</f>
        <v>80.03199599999999</v>
      </c>
    </row>
    <row r="26" spans="1:40" ht="39.75" customHeight="1">
      <c r="A26" s="80"/>
      <c r="B26" s="59"/>
      <c r="C26" s="59"/>
      <c r="D26" s="59"/>
      <c r="E26" s="76"/>
      <c r="F26" s="51"/>
      <c r="G26" s="52"/>
      <c r="H26" s="52"/>
      <c r="I26" s="53"/>
      <c r="J26" s="54"/>
      <c r="K26" s="55">
        <f>+J26*I26</f>
        <v>0</v>
      </c>
      <c r="L26" s="56"/>
      <c r="M26" s="56"/>
      <c r="N26" s="56"/>
      <c r="O26" s="56"/>
      <c r="P26" s="77"/>
      <c r="Q26" s="56"/>
      <c r="R26" s="56"/>
      <c r="S26" s="56"/>
      <c r="T26" s="56"/>
      <c r="U26" s="77">
        <v>1</v>
      </c>
      <c r="V26" s="56"/>
      <c r="W26" s="56"/>
      <c r="X26" s="57">
        <f>+$K26*L26</f>
        <v>0</v>
      </c>
      <c r="Y26" s="57">
        <f t="shared" si="20"/>
        <v>0</v>
      </c>
      <c r="Z26" s="57">
        <f t="shared" si="21"/>
        <v>0</v>
      </c>
      <c r="AA26" s="57">
        <f t="shared" si="22"/>
        <v>0</v>
      </c>
      <c r="AB26" s="57">
        <f t="shared" si="23"/>
        <v>0</v>
      </c>
      <c r="AC26" s="57">
        <f>+$K26*P26</f>
        <v>0</v>
      </c>
      <c r="AD26" s="111">
        <f>+$K26*Q26</f>
        <v>0</v>
      </c>
      <c r="AE26" s="111">
        <f>+AD26+AC26+AB26</f>
        <v>0</v>
      </c>
      <c r="AF26" s="111">
        <f t="shared" si="24"/>
        <v>0</v>
      </c>
      <c r="AG26" s="111">
        <f t="shared" si="24"/>
        <v>0</v>
      </c>
      <c r="AH26" s="111">
        <f t="shared" si="24"/>
        <v>0</v>
      </c>
      <c r="AI26" s="111">
        <f>+AH26+AG26+AF26</f>
        <v>0</v>
      </c>
      <c r="AJ26" s="111">
        <f t="shared" si="25"/>
        <v>0</v>
      </c>
      <c r="AK26" s="111">
        <f t="shared" si="25"/>
        <v>0</v>
      </c>
      <c r="AL26" s="111">
        <f t="shared" si="25"/>
        <v>0</v>
      </c>
      <c r="AM26" s="111">
        <f>+AL26+AK26+AJ26</f>
        <v>0</v>
      </c>
      <c r="AN26" s="111">
        <f>+AM26+AI26+AE26+AA26</f>
        <v>0</v>
      </c>
    </row>
    <row r="27" spans="1:40" ht="18" customHeight="1">
      <c r="A27" s="80" t="s">
        <v>119</v>
      </c>
      <c r="B27" s="59"/>
      <c r="C27" s="59"/>
      <c r="D27" s="59"/>
      <c r="E27" s="76"/>
      <c r="F27" s="78"/>
      <c r="G27" s="52"/>
      <c r="H27" s="52"/>
      <c r="I27" s="53"/>
      <c r="J27" s="54"/>
      <c r="K27" s="55"/>
      <c r="L27" s="56"/>
      <c r="M27" s="56"/>
      <c r="N27" s="56"/>
      <c r="O27" s="56"/>
      <c r="P27" s="77"/>
      <c r="Q27" s="56"/>
      <c r="R27" s="56"/>
      <c r="S27" s="56"/>
      <c r="T27" s="56"/>
      <c r="U27" s="56"/>
      <c r="V27" s="56"/>
      <c r="W27" s="56"/>
      <c r="X27" s="57"/>
      <c r="Y27" s="57">
        <f t="shared" si="20"/>
        <v>0</v>
      </c>
      <c r="Z27" s="57">
        <f t="shared" si="21"/>
        <v>0</v>
      </c>
      <c r="AA27" s="57">
        <f t="shared" si="22"/>
        <v>0</v>
      </c>
      <c r="AB27" s="57">
        <f t="shared" si="23"/>
        <v>0</v>
      </c>
      <c r="AC27" s="57"/>
      <c r="AD27" s="111"/>
      <c r="AE27" s="111"/>
      <c r="AF27" s="111"/>
      <c r="AG27" s="111"/>
      <c r="AH27" s="111"/>
      <c r="AI27" s="111"/>
      <c r="AJ27" s="111"/>
      <c r="AK27" s="111"/>
      <c r="AL27" s="111"/>
      <c r="AM27" s="111"/>
      <c r="AN27" s="111"/>
    </row>
    <row r="28" spans="1:40" ht="21" customHeight="1" hidden="1">
      <c r="A28" s="80" t="s">
        <v>126</v>
      </c>
      <c r="B28" s="59"/>
      <c r="C28" s="59"/>
      <c r="D28" s="59"/>
      <c r="E28" s="76"/>
      <c r="F28" s="51" t="s">
        <v>128</v>
      </c>
      <c r="G28" s="52" t="s">
        <v>108</v>
      </c>
      <c r="H28" s="52" t="s">
        <v>107</v>
      </c>
      <c r="I28" s="53">
        <v>3</v>
      </c>
      <c r="J28" s="54">
        <v>4000</v>
      </c>
      <c r="K28" s="55">
        <f>+J28*I28</f>
        <v>12000</v>
      </c>
      <c r="L28" s="56"/>
      <c r="M28" s="56"/>
      <c r="N28" s="56"/>
      <c r="O28" s="56"/>
      <c r="P28" s="77"/>
      <c r="Q28" s="56"/>
      <c r="R28" s="56"/>
      <c r="S28" s="56"/>
      <c r="T28" s="56"/>
      <c r="U28" s="56">
        <v>1</v>
      </c>
      <c r="V28" s="56"/>
      <c r="W28" s="56"/>
      <c r="X28" s="57">
        <f aca="true" t="shared" si="26" ref="X28:X33">+$K28*L28</f>
        <v>0</v>
      </c>
      <c r="Y28" s="57">
        <f t="shared" si="20"/>
        <v>0</v>
      </c>
      <c r="Z28" s="57">
        <f t="shared" si="21"/>
        <v>0</v>
      </c>
      <c r="AA28" s="57">
        <f t="shared" si="22"/>
        <v>0</v>
      </c>
      <c r="AB28" s="57">
        <f t="shared" si="23"/>
        <v>0</v>
      </c>
      <c r="AC28" s="57">
        <f>+$K28*P28</f>
        <v>0</v>
      </c>
      <c r="AD28" s="111">
        <f aca="true" t="shared" si="27" ref="AD28:AD33">+$K28*Q28</f>
        <v>0</v>
      </c>
      <c r="AE28" s="111">
        <f>+AD28+AC28+AB28</f>
        <v>0</v>
      </c>
      <c r="AF28" s="111">
        <f aca="true" t="shared" si="28" ref="AF28:AF33">+$K28*R28</f>
        <v>0</v>
      </c>
      <c r="AG28" s="111">
        <f aca="true" t="shared" si="29" ref="AG28:AG33">+$K28*S28</f>
        <v>0</v>
      </c>
      <c r="AH28" s="111">
        <f aca="true" t="shared" si="30" ref="AH28:AH33">+$K28*T28</f>
        <v>0</v>
      </c>
      <c r="AI28" s="111">
        <f aca="true" t="shared" si="31" ref="AI28:AI33">+AH28+AG28+AF28</f>
        <v>0</v>
      </c>
      <c r="AJ28" s="111">
        <f aca="true" t="shared" si="32" ref="AJ28:AJ33">+$K28*U28</f>
        <v>12000</v>
      </c>
      <c r="AK28" s="111">
        <f aca="true" t="shared" si="33" ref="AK28:AK33">+$K28*V28</f>
        <v>0</v>
      </c>
      <c r="AL28" s="111">
        <f aca="true" t="shared" si="34" ref="AL28:AL33">+$K28*W28</f>
        <v>0</v>
      </c>
      <c r="AM28" s="111">
        <f aca="true" t="shared" si="35" ref="AM28:AM33">+AL28+AK28+AJ28</f>
        <v>12000</v>
      </c>
      <c r="AN28" s="111">
        <f>+AM28+AI28+AE28+AA28</f>
        <v>12000</v>
      </c>
    </row>
    <row r="29" spans="1:40" ht="28.5" customHeight="1" hidden="1">
      <c r="A29" s="80"/>
      <c r="B29" s="59"/>
      <c r="C29" s="59"/>
      <c r="D29" s="59"/>
      <c r="E29" s="76"/>
      <c r="F29" s="51" t="s">
        <v>129</v>
      </c>
      <c r="G29" s="52" t="s">
        <v>108</v>
      </c>
      <c r="H29" s="52" t="s">
        <v>107</v>
      </c>
      <c r="I29" s="53">
        <v>1</v>
      </c>
      <c r="J29" s="54">
        <v>15000</v>
      </c>
      <c r="K29" s="55">
        <f>+J29*I29</f>
        <v>15000</v>
      </c>
      <c r="L29" s="56"/>
      <c r="M29" s="56"/>
      <c r="N29" s="56"/>
      <c r="O29" s="56"/>
      <c r="P29" s="77"/>
      <c r="Q29" s="56"/>
      <c r="R29" s="56"/>
      <c r="S29" s="56"/>
      <c r="T29" s="56"/>
      <c r="U29" s="56">
        <v>1</v>
      </c>
      <c r="V29" s="56"/>
      <c r="W29" s="56"/>
      <c r="X29" s="57">
        <f t="shared" si="26"/>
        <v>0</v>
      </c>
      <c r="Y29" s="57">
        <f t="shared" si="20"/>
        <v>0</v>
      </c>
      <c r="Z29" s="57">
        <f t="shared" si="21"/>
        <v>0</v>
      </c>
      <c r="AA29" s="57">
        <f t="shared" si="22"/>
        <v>0</v>
      </c>
      <c r="AB29" s="57">
        <f t="shared" si="23"/>
        <v>0</v>
      </c>
      <c r="AC29" s="57">
        <f>+$K29*P29</f>
        <v>0</v>
      </c>
      <c r="AD29" s="111">
        <f t="shared" si="27"/>
        <v>0</v>
      </c>
      <c r="AE29" s="111">
        <f>+AD29+AC29+AB29</f>
        <v>0</v>
      </c>
      <c r="AF29" s="111">
        <f t="shared" si="28"/>
        <v>0</v>
      </c>
      <c r="AG29" s="111">
        <f t="shared" si="29"/>
        <v>0</v>
      </c>
      <c r="AH29" s="111">
        <f t="shared" si="30"/>
        <v>0</v>
      </c>
      <c r="AI29" s="111">
        <f t="shared" si="31"/>
        <v>0</v>
      </c>
      <c r="AJ29" s="111">
        <f t="shared" si="32"/>
        <v>15000</v>
      </c>
      <c r="AK29" s="111">
        <f t="shared" si="33"/>
        <v>0</v>
      </c>
      <c r="AL29" s="111">
        <f t="shared" si="34"/>
        <v>0</v>
      </c>
      <c r="AM29" s="111">
        <f t="shared" si="35"/>
        <v>15000</v>
      </c>
      <c r="AN29" s="111">
        <f>+AM29+AI29+AE29+AA29</f>
        <v>15000</v>
      </c>
    </row>
    <row r="30" spans="1:40" ht="13.5" customHeight="1" hidden="1">
      <c r="A30" s="80"/>
      <c r="B30" s="59"/>
      <c r="C30" s="59"/>
      <c r="D30" s="59"/>
      <c r="E30" s="76"/>
      <c r="F30" s="51" t="s">
        <v>134</v>
      </c>
      <c r="G30" s="52" t="s">
        <v>108</v>
      </c>
      <c r="H30" s="52" t="s">
        <v>107</v>
      </c>
      <c r="I30" s="53">
        <v>2</v>
      </c>
      <c r="J30" s="54">
        <v>15000</v>
      </c>
      <c r="K30" s="55">
        <f>+J30*I30</f>
        <v>30000</v>
      </c>
      <c r="L30" s="56"/>
      <c r="M30" s="56"/>
      <c r="N30" s="56"/>
      <c r="O30" s="56"/>
      <c r="P30" s="77"/>
      <c r="Q30" s="56"/>
      <c r="R30" s="56"/>
      <c r="S30" s="56"/>
      <c r="T30" s="56"/>
      <c r="U30" s="56">
        <v>1</v>
      </c>
      <c r="V30" s="56"/>
      <c r="W30" s="56"/>
      <c r="X30" s="57">
        <f t="shared" si="26"/>
        <v>0</v>
      </c>
      <c r="Y30" s="57">
        <f t="shared" si="20"/>
        <v>0</v>
      </c>
      <c r="Z30" s="57">
        <f t="shared" si="21"/>
        <v>0</v>
      </c>
      <c r="AA30" s="57">
        <f t="shared" si="22"/>
        <v>0</v>
      </c>
      <c r="AB30" s="57">
        <f t="shared" si="23"/>
        <v>0</v>
      </c>
      <c r="AC30" s="57">
        <f>+$K30*P30</f>
        <v>0</v>
      </c>
      <c r="AD30" s="111">
        <f t="shared" si="27"/>
        <v>0</v>
      </c>
      <c r="AE30" s="111">
        <f>+AD30+AC30+AB30</f>
        <v>0</v>
      </c>
      <c r="AF30" s="111">
        <f t="shared" si="28"/>
        <v>0</v>
      </c>
      <c r="AG30" s="111">
        <f t="shared" si="29"/>
        <v>0</v>
      </c>
      <c r="AH30" s="111">
        <f t="shared" si="30"/>
        <v>0</v>
      </c>
      <c r="AI30" s="111">
        <f t="shared" si="31"/>
        <v>0</v>
      </c>
      <c r="AJ30" s="111">
        <f t="shared" si="32"/>
        <v>30000</v>
      </c>
      <c r="AK30" s="111">
        <f t="shared" si="33"/>
        <v>0</v>
      </c>
      <c r="AL30" s="111">
        <f t="shared" si="34"/>
        <v>0</v>
      </c>
      <c r="AM30" s="111">
        <f t="shared" si="35"/>
        <v>30000</v>
      </c>
      <c r="AN30" s="111">
        <f>+AM30+AI30+AE30+AA30</f>
        <v>30000</v>
      </c>
    </row>
    <row r="31" spans="1:40" ht="21" customHeight="1" hidden="1">
      <c r="A31" s="80"/>
      <c r="B31" s="59"/>
      <c r="C31" s="59"/>
      <c r="D31" s="59"/>
      <c r="E31" s="76"/>
      <c r="F31" s="51"/>
      <c r="G31" s="52"/>
      <c r="H31" s="52"/>
      <c r="I31" s="53"/>
      <c r="J31" s="54"/>
      <c r="K31" s="55">
        <f>+J31*I31</f>
        <v>0</v>
      </c>
      <c r="L31" s="56"/>
      <c r="M31" s="56"/>
      <c r="N31" s="56"/>
      <c r="O31" s="56"/>
      <c r="P31" s="77"/>
      <c r="Q31" s="56"/>
      <c r="R31" s="56"/>
      <c r="S31" s="56"/>
      <c r="T31" s="56"/>
      <c r="U31" s="56">
        <v>1</v>
      </c>
      <c r="V31" s="56"/>
      <c r="W31" s="56"/>
      <c r="X31" s="57">
        <f t="shared" si="26"/>
        <v>0</v>
      </c>
      <c r="Y31" s="57">
        <f t="shared" si="20"/>
        <v>0</v>
      </c>
      <c r="Z31" s="57">
        <f t="shared" si="21"/>
        <v>0</v>
      </c>
      <c r="AA31" s="57">
        <f t="shared" si="22"/>
        <v>0</v>
      </c>
      <c r="AB31" s="57">
        <f t="shared" si="23"/>
        <v>0</v>
      </c>
      <c r="AC31" s="57">
        <f>+$K31*P31</f>
        <v>0</v>
      </c>
      <c r="AD31" s="111">
        <f t="shared" si="27"/>
        <v>0</v>
      </c>
      <c r="AE31" s="111">
        <f>+AD31+AC31+AB31</f>
        <v>0</v>
      </c>
      <c r="AF31" s="111">
        <f t="shared" si="28"/>
        <v>0</v>
      </c>
      <c r="AG31" s="111">
        <f t="shared" si="29"/>
        <v>0</v>
      </c>
      <c r="AH31" s="111">
        <f t="shared" si="30"/>
        <v>0</v>
      </c>
      <c r="AI31" s="111">
        <f t="shared" si="31"/>
        <v>0</v>
      </c>
      <c r="AJ31" s="111">
        <f t="shared" si="32"/>
        <v>0</v>
      </c>
      <c r="AK31" s="111">
        <f t="shared" si="33"/>
        <v>0</v>
      </c>
      <c r="AL31" s="111">
        <f t="shared" si="34"/>
        <v>0</v>
      </c>
      <c r="AM31" s="111">
        <f t="shared" si="35"/>
        <v>0</v>
      </c>
      <c r="AN31" s="111">
        <f>+AM31+AI31+AE31+AA31</f>
        <v>0</v>
      </c>
    </row>
    <row r="32" spans="1:40" ht="33" customHeight="1" hidden="1">
      <c r="A32" s="80"/>
      <c r="B32" s="59"/>
      <c r="C32" s="59"/>
      <c r="D32" s="59"/>
      <c r="E32" s="76"/>
      <c r="F32" s="51"/>
      <c r="G32" s="52"/>
      <c r="H32" s="52"/>
      <c r="I32" s="53"/>
      <c r="J32" s="54"/>
      <c r="K32" s="55">
        <f>+J32*I32</f>
        <v>0</v>
      </c>
      <c r="L32" s="56"/>
      <c r="M32" s="56"/>
      <c r="N32" s="56"/>
      <c r="O32" s="56"/>
      <c r="P32" s="77"/>
      <c r="Q32" s="56"/>
      <c r="R32" s="56"/>
      <c r="S32" s="56"/>
      <c r="T32" s="56"/>
      <c r="U32" s="77">
        <v>1</v>
      </c>
      <c r="V32" s="56"/>
      <c r="W32" s="56"/>
      <c r="X32" s="57">
        <f t="shared" si="26"/>
        <v>0</v>
      </c>
      <c r="Y32" s="57">
        <f t="shared" si="20"/>
        <v>0</v>
      </c>
      <c r="Z32" s="57">
        <f t="shared" si="21"/>
        <v>0</v>
      </c>
      <c r="AA32" s="57">
        <f t="shared" si="22"/>
        <v>0</v>
      </c>
      <c r="AB32" s="57">
        <f t="shared" si="23"/>
        <v>0</v>
      </c>
      <c r="AC32" s="57">
        <f>+$K32*P32</f>
        <v>0</v>
      </c>
      <c r="AD32" s="111">
        <f t="shared" si="27"/>
        <v>0</v>
      </c>
      <c r="AE32" s="111">
        <f>+AD32+AC32+AB32</f>
        <v>0</v>
      </c>
      <c r="AF32" s="111">
        <f t="shared" si="28"/>
        <v>0</v>
      </c>
      <c r="AG32" s="111">
        <f t="shared" si="29"/>
        <v>0</v>
      </c>
      <c r="AH32" s="111">
        <f t="shared" si="30"/>
        <v>0</v>
      </c>
      <c r="AI32" s="111">
        <f t="shared" si="31"/>
        <v>0</v>
      </c>
      <c r="AJ32" s="111">
        <f t="shared" si="32"/>
        <v>0</v>
      </c>
      <c r="AK32" s="111">
        <f t="shared" si="33"/>
        <v>0</v>
      </c>
      <c r="AL32" s="111">
        <f t="shared" si="34"/>
        <v>0</v>
      </c>
      <c r="AM32" s="111">
        <f t="shared" si="35"/>
        <v>0</v>
      </c>
      <c r="AN32" s="111">
        <f>+AM32+AI32+AE32+AA32</f>
        <v>0</v>
      </c>
    </row>
    <row r="33" spans="1:40" ht="21" customHeight="1" hidden="1">
      <c r="A33" s="80"/>
      <c r="B33" s="60"/>
      <c r="C33" s="60"/>
      <c r="D33" s="60"/>
      <c r="E33" s="62"/>
      <c r="F33" s="63" t="s">
        <v>103</v>
      </c>
      <c r="G33" s="64"/>
      <c r="H33" s="64"/>
      <c r="I33" s="64"/>
      <c r="J33" s="65"/>
      <c r="K33" s="66">
        <f>SUM(K25:K32)</f>
        <v>57020.01</v>
      </c>
      <c r="L33" s="56"/>
      <c r="M33" s="56"/>
      <c r="N33" s="56"/>
      <c r="O33" s="56"/>
      <c r="P33" s="77"/>
      <c r="Q33" s="56"/>
      <c r="R33" s="56"/>
      <c r="S33" s="56"/>
      <c r="T33" s="56"/>
      <c r="U33" s="56"/>
      <c r="V33" s="56"/>
      <c r="W33" s="56"/>
      <c r="X33" s="57">
        <f t="shared" si="26"/>
        <v>0</v>
      </c>
      <c r="Y33" s="57">
        <f t="shared" si="20"/>
        <v>0</v>
      </c>
      <c r="Z33" s="57">
        <f t="shared" si="21"/>
        <v>0</v>
      </c>
      <c r="AA33" s="57">
        <f t="shared" si="22"/>
        <v>0</v>
      </c>
      <c r="AB33" s="57">
        <f t="shared" si="23"/>
        <v>0</v>
      </c>
      <c r="AC33" s="57"/>
      <c r="AD33" s="111">
        <f t="shared" si="27"/>
        <v>0</v>
      </c>
      <c r="AE33" s="111"/>
      <c r="AF33" s="111">
        <f t="shared" si="28"/>
        <v>0</v>
      </c>
      <c r="AG33" s="111">
        <f t="shared" si="29"/>
        <v>0</v>
      </c>
      <c r="AH33" s="111">
        <f t="shared" si="30"/>
        <v>0</v>
      </c>
      <c r="AI33" s="111">
        <f t="shared" si="31"/>
        <v>0</v>
      </c>
      <c r="AJ33" s="111">
        <f t="shared" si="32"/>
        <v>0</v>
      </c>
      <c r="AK33" s="111">
        <f t="shared" si="33"/>
        <v>0</v>
      </c>
      <c r="AL33" s="111">
        <f t="shared" si="34"/>
        <v>0</v>
      </c>
      <c r="AM33" s="111">
        <f t="shared" si="35"/>
        <v>0</v>
      </c>
      <c r="AN33" s="111"/>
    </row>
    <row r="34" spans="1:40" ht="63" customHeight="1">
      <c r="A34" s="48"/>
      <c r="B34" s="48" t="s">
        <v>164</v>
      </c>
      <c r="C34" s="48" t="s">
        <v>130</v>
      </c>
      <c r="D34" s="48" t="s">
        <v>131</v>
      </c>
      <c r="E34" s="48">
        <v>1</v>
      </c>
      <c r="F34" s="81" t="s">
        <v>163</v>
      </c>
      <c r="G34" s="52"/>
      <c r="H34" s="52" t="s">
        <v>106</v>
      </c>
      <c r="I34" s="53"/>
      <c r="J34" s="54">
        <v>0</v>
      </c>
      <c r="K34" s="55">
        <f>+J34*I34</f>
        <v>0</v>
      </c>
      <c r="L34" s="56"/>
      <c r="M34" s="56"/>
      <c r="N34" s="56"/>
      <c r="O34" s="56"/>
      <c r="P34" s="56"/>
      <c r="Q34" s="56"/>
      <c r="R34" s="56"/>
      <c r="S34" s="56"/>
      <c r="T34" s="56"/>
      <c r="U34" s="56"/>
      <c r="V34" s="56"/>
      <c r="W34" s="56"/>
      <c r="X34" s="57">
        <f t="shared" si="12"/>
        <v>0</v>
      </c>
      <c r="Y34" s="57">
        <f t="shared" si="3"/>
        <v>0</v>
      </c>
      <c r="Z34" s="57">
        <f t="shared" si="4"/>
        <v>0</v>
      </c>
      <c r="AA34" s="57">
        <f t="shared" si="5"/>
        <v>0</v>
      </c>
      <c r="AB34" s="57">
        <f t="shared" si="6"/>
        <v>0</v>
      </c>
      <c r="AC34" s="57">
        <f t="shared" si="13"/>
        <v>0</v>
      </c>
      <c r="AD34" s="111">
        <f t="shared" si="14"/>
        <v>0</v>
      </c>
      <c r="AE34" s="111">
        <f t="shared" si="8"/>
        <v>0</v>
      </c>
      <c r="AF34" s="111">
        <f t="shared" si="15"/>
        <v>0</v>
      </c>
      <c r="AG34" s="111">
        <f t="shared" si="16"/>
        <v>0</v>
      </c>
      <c r="AH34" s="111">
        <f t="shared" si="17"/>
        <v>0</v>
      </c>
      <c r="AI34" s="111">
        <f t="shared" si="9"/>
        <v>0</v>
      </c>
      <c r="AJ34" s="111">
        <f t="shared" si="18"/>
        <v>0</v>
      </c>
      <c r="AK34" s="111">
        <f t="shared" si="19"/>
        <v>0</v>
      </c>
      <c r="AL34" s="111">
        <f t="shared" si="2"/>
        <v>0</v>
      </c>
      <c r="AM34" s="111">
        <f t="shared" si="10"/>
        <v>0</v>
      </c>
      <c r="AN34" s="111">
        <f t="shared" si="11"/>
        <v>0</v>
      </c>
    </row>
    <row r="35" spans="1:40" ht="45" customHeight="1">
      <c r="A35" s="59"/>
      <c r="B35" s="59"/>
      <c r="C35" s="59"/>
      <c r="D35" s="59"/>
      <c r="E35" s="59"/>
      <c r="F35" s="81" t="s">
        <v>132</v>
      </c>
      <c r="G35" s="52" t="s">
        <v>108</v>
      </c>
      <c r="H35" s="52" t="s">
        <v>106</v>
      </c>
      <c r="I35" s="53">
        <v>10</v>
      </c>
      <c r="J35" s="54">
        <v>8000</v>
      </c>
      <c r="K35" s="55">
        <f t="shared" si="7"/>
        <v>80000</v>
      </c>
      <c r="L35" s="56"/>
      <c r="M35" s="56">
        <v>1</v>
      </c>
      <c r="N35" s="56"/>
      <c r="O35" s="56"/>
      <c r="P35" s="56"/>
      <c r="Q35" s="56"/>
      <c r="R35" s="56"/>
      <c r="S35" s="56"/>
      <c r="T35" s="56"/>
      <c r="U35" s="56"/>
      <c r="V35" s="56"/>
      <c r="W35" s="56"/>
      <c r="X35" s="57">
        <f t="shared" si="12"/>
        <v>0</v>
      </c>
      <c r="Y35" s="57">
        <f t="shared" si="3"/>
        <v>80000</v>
      </c>
      <c r="Z35" s="57">
        <f t="shared" si="4"/>
        <v>0</v>
      </c>
      <c r="AA35" s="57">
        <f t="shared" si="5"/>
        <v>80000</v>
      </c>
      <c r="AB35" s="57">
        <f t="shared" si="6"/>
        <v>0</v>
      </c>
      <c r="AC35" s="57">
        <f t="shared" si="13"/>
        <v>0</v>
      </c>
      <c r="AD35" s="111">
        <f t="shared" si="14"/>
        <v>0</v>
      </c>
      <c r="AE35" s="111">
        <f t="shared" si="8"/>
        <v>0</v>
      </c>
      <c r="AF35" s="111">
        <f t="shared" si="15"/>
        <v>0</v>
      </c>
      <c r="AG35" s="111">
        <f t="shared" si="16"/>
        <v>0</v>
      </c>
      <c r="AH35" s="111">
        <f t="shared" si="17"/>
        <v>0</v>
      </c>
      <c r="AI35" s="111">
        <f t="shared" si="9"/>
        <v>0</v>
      </c>
      <c r="AJ35" s="111">
        <f t="shared" si="18"/>
        <v>0</v>
      </c>
      <c r="AK35" s="111">
        <f t="shared" si="19"/>
        <v>0</v>
      </c>
      <c r="AL35" s="111">
        <f t="shared" si="2"/>
        <v>0</v>
      </c>
      <c r="AM35" s="111">
        <f t="shared" si="10"/>
        <v>0</v>
      </c>
      <c r="AN35" s="111">
        <f t="shared" si="11"/>
        <v>80000</v>
      </c>
    </row>
    <row r="36" spans="1:40" ht="73.5" customHeight="1">
      <c r="A36" s="59"/>
      <c r="B36" s="59"/>
      <c r="C36" s="59"/>
      <c r="D36" s="59"/>
      <c r="E36" s="59"/>
      <c r="F36" s="81"/>
      <c r="G36" s="52"/>
      <c r="H36" s="52" t="s">
        <v>106</v>
      </c>
      <c r="I36" s="53">
        <v>10</v>
      </c>
      <c r="J36" s="54">
        <v>8000</v>
      </c>
      <c r="K36" s="55">
        <f t="shared" si="7"/>
        <v>80000</v>
      </c>
      <c r="L36" s="56"/>
      <c r="M36" s="56"/>
      <c r="N36" s="56">
        <v>0.33</v>
      </c>
      <c r="O36" s="56"/>
      <c r="P36" s="56">
        <v>0.33</v>
      </c>
      <c r="Q36" s="56"/>
      <c r="R36" s="56"/>
      <c r="S36" s="56">
        <v>0.33</v>
      </c>
      <c r="T36" s="56"/>
      <c r="U36" s="56">
        <v>0.33</v>
      </c>
      <c r="V36" s="56"/>
      <c r="W36" s="56"/>
      <c r="X36" s="57">
        <f t="shared" si="12"/>
        <v>0</v>
      </c>
      <c r="Y36" s="82">
        <f t="shared" si="3"/>
        <v>0</v>
      </c>
      <c r="Z36" s="82">
        <f t="shared" si="4"/>
        <v>26400</v>
      </c>
      <c r="AA36" s="82">
        <f t="shared" si="5"/>
        <v>26400</v>
      </c>
      <c r="AB36" s="82">
        <f t="shared" si="6"/>
        <v>0</v>
      </c>
      <c r="AC36" s="82">
        <f t="shared" si="13"/>
        <v>26400</v>
      </c>
      <c r="AD36" s="112">
        <f t="shared" si="14"/>
        <v>0</v>
      </c>
      <c r="AE36" s="112">
        <f t="shared" si="8"/>
        <v>26400</v>
      </c>
      <c r="AF36" s="112">
        <f t="shared" si="15"/>
        <v>0</v>
      </c>
      <c r="AG36" s="112">
        <f t="shared" si="16"/>
        <v>26400</v>
      </c>
      <c r="AH36" s="112">
        <f t="shared" si="17"/>
        <v>0</v>
      </c>
      <c r="AI36" s="112">
        <f t="shared" si="9"/>
        <v>26400</v>
      </c>
      <c r="AJ36" s="112">
        <f t="shared" si="18"/>
        <v>26400</v>
      </c>
      <c r="AK36" s="112">
        <f t="shared" si="19"/>
        <v>0</v>
      </c>
      <c r="AL36" s="112">
        <f t="shared" si="2"/>
        <v>0</v>
      </c>
      <c r="AM36" s="112">
        <f t="shared" si="10"/>
        <v>26400</v>
      </c>
      <c r="AN36" s="112">
        <f t="shared" si="11"/>
        <v>105600</v>
      </c>
    </row>
    <row r="37" spans="1:40" ht="7.5" customHeight="1" hidden="1">
      <c r="A37" s="59"/>
      <c r="B37" s="59"/>
      <c r="C37" s="59"/>
      <c r="D37" s="83"/>
      <c r="E37" s="83"/>
      <c r="F37" s="81"/>
      <c r="G37" s="52"/>
      <c r="H37" s="52"/>
      <c r="I37" s="53"/>
      <c r="J37" s="54"/>
      <c r="K37" s="55"/>
      <c r="L37" s="56"/>
      <c r="M37" s="84">
        <v>0.2</v>
      </c>
      <c r="N37" s="84">
        <v>0.2</v>
      </c>
      <c r="O37" s="84">
        <v>0.2</v>
      </c>
      <c r="P37" s="84">
        <v>0.2</v>
      </c>
      <c r="Q37" s="84">
        <v>0.2</v>
      </c>
      <c r="R37" s="56"/>
      <c r="S37" s="56"/>
      <c r="T37" s="56"/>
      <c r="U37" s="56"/>
      <c r="V37" s="56"/>
      <c r="W37" s="56"/>
      <c r="X37" s="57">
        <f t="shared" si="12"/>
        <v>0</v>
      </c>
      <c r="Y37" s="82">
        <f t="shared" si="3"/>
        <v>0</v>
      </c>
      <c r="Z37" s="82">
        <f t="shared" si="4"/>
        <v>0</v>
      </c>
      <c r="AA37" s="82">
        <f t="shared" si="5"/>
        <v>0</v>
      </c>
      <c r="AB37" s="82">
        <f t="shared" si="6"/>
        <v>0</v>
      </c>
      <c r="AC37" s="82">
        <f t="shared" si="13"/>
        <v>0</v>
      </c>
      <c r="AD37" s="112">
        <f t="shared" si="14"/>
        <v>0</v>
      </c>
      <c r="AE37" s="112">
        <f t="shared" si="8"/>
        <v>0</v>
      </c>
      <c r="AF37" s="112">
        <f t="shared" si="15"/>
        <v>0</v>
      </c>
      <c r="AG37" s="112">
        <f t="shared" si="16"/>
        <v>0</v>
      </c>
      <c r="AH37" s="112">
        <f t="shared" si="17"/>
        <v>0</v>
      </c>
      <c r="AI37" s="112">
        <f t="shared" si="9"/>
        <v>0</v>
      </c>
      <c r="AJ37" s="112">
        <f t="shared" si="18"/>
        <v>0</v>
      </c>
      <c r="AK37" s="112">
        <f t="shared" si="19"/>
        <v>0</v>
      </c>
      <c r="AL37" s="112">
        <f t="shared" si="2"/>
        <v>0</v>
      </c>
      <c r="AM37" s="112">
        <f t="shared" si="10"/>
        <v>0</v>
      </c>
      <c r="AN37" s="112">
        <f t="shared" si="11"/>
        <v>0</v>
      </c>
    </row>
    <row r="38" spans="1:40" ht="7.5" customHeight="1" hidden="1">
      <c r="A38" s="59"/>
      <c r="B38" s="59"/>
      <c r="C38" s="59"/>
      <c r="D38" s="83"/>
      <c r="E38" s="83"/>
      <c r="F38" s="81"/>
      <c r="G38" s="52"/>
      <c r="H38" s="52"/>
      <c r="I38" s="53">
        <v>1</v>
      </c>
      <c r="J38" s="54"/>
      <c r="K38" s="55">
        <f t="shared" si="7"/>
        <v>0</v>
      </c>
      <c r="L38" s="56"/>
      <c r="M38" s="56"/>
      <c r="N38" s="56"/>
      <c r="O38" s="56"/>
      <c r="P38" s="56"/>
      <c r="Q38" s="77">
        <v>1</v>
      </c>
      <c r="R38" s="56"/>
      <c r="S38" s="56"/>
      <c r="T38" s="56"/>
      <c r="U38" s="56"/>
      <c r="V38" s="56"/>
      <c r="W38" s="56"/>
      <c r="X38" s="82">
        <f t="shared" si="12"/>
        <v>0</v>
      </c>
      <c r="Y38" s="82">
        <f t="shared" si="3"/>
        <v>0</v>
      </c>
      <c r="Z38" s="82">
        <f t="shared" si="4"/>
        <v>0</v>
      </c>
      <c r="AA38" s="82">
        <f t="shared" si="5"/>
        <v>0</v>
      </c>
      <c r="AB38" s="82">
        <f t="shared" si="6"/>
        <v>0</v>
      </c>
      <c r="AC38" s="82">
        <f t="shared" si="13"/>
        <v>0</v>
      </c>
      <c r="AD38" s="112">
        <f t="shared" si="14"/>
        <v>0</v>
      </c>
      <c r="AE38" s="112">
        <f t="shared" si="8"/>
        <v>0</v>
      </c>
      <c r="AF38" s="112">
        <f t="shared" si="15"/>
        <v>0</v>
      </c>
      <c r="AG38" s="112">
        <f t="shared" si="16"/>
        <v>0</v>
      </c>
      <c r="AH38" s="112">
        <f t="shared" si="17"/>
        <v>0</v>
      </c>
      <c r="AI38" s="112">
        <f t="shared" si="9"/>
        <v>0</v>
      </c>
      <c r="AJ38" s="112">
        <f t="shared" si="18"/>
        <v>0</v>
      </c>
      <c r="AK38" s="112">
        <f t="shared" si="19"/>
        <v>0</v>
      </c>
      <c r="AL38" s="112">
        <f t="shared" si="2"/>
        <v>0</v>
      </c>
      <c r="AM38" s="112">
        <f t="shared" si="10"/>
        <v>0</v>
      </c>
      <c r="AN38" s="112">
        <f t="shared" si="11"/>
        <v>0</v>
      </c>
    </row>
    <row r="39" spans="1:40" ht="35.25" customHeight="1">
      <c r="A39" s="85"/>
      <c r="B39" s="85"/>
      <c r="C39" s="86"/>
      <c r="D39" s="86"/>
      <c r="E39" s="86"/>
      <c r="F39" s="63" t="s">
        <v>103</v>
      </c>
      <c r="G39" s="64"/>
      <c r="H39" s="64"/>
      <c r="I39" s="64"/>
      <c r="J39" s="65"/>
      <c r="K39" s="66">
        <f>SUM(K34:K38)</f>
        <v>160000</v>
      </c>
      <c r="L39" s="56"/>
      <c r="M39" s="56"/>
      <c r="N39" s="56"/>
      <c r="O39" s="56"/>
      <c r="P39" s="56"/>
      <c r="Q39" s="77"/>
      <c r="R39" s="56"/>
      <c r="S39" s="56"/>
      <c r="T39" s="56"/>
      <c r="U39" s="56"/>
      <c r="V39" s="56"/>
      <c r="W39" s="56"/>
      <c r="X39" s="82">
        <f t="shared" si="12"/>
        <v>0</v>
      </c>
      <c r="Y39" s="82">
        <f t="shared" si="3"/>
        <v>0</v>
      </c>
      <c r="Z39" s="82">
        <f t="shared" si="4"/>
        <v>0</v>
      </c>
      <c r="AA39" s="82">
        <f t="shared" si="5"/>
        <v>0</v>
      </c>
      <c r="AB39" s="82">
        <f t="shared" si="6"/>
        <v>0</v>
      </c>
      <c r="AC39" s="82">
        <f t="shared" si="13"/>
        <v>0</v>
      </c>
      <c r="AD39" s="112"/>
      <c r="AE39" s="112"/>
      <c r="AF39" s="112">
        <f t="shared" si="15"/>
        <v>0</v>
      </c>
      <c r="AG39" s="112">
        <f t="shared" si="16"/>
        <v>0</v>
      </c>
      <c r="AH39" s="112">
        <f t="shared" si="17"/>
        <v>0</v>
      </c>
      <c r="AI39" s="112">
        <f t="shared" si="9"/>
        <v>0</v>
      </c>
      <c r="AJ39" s="112">
        <f t="shared" si="18"/>
        <v>0</v>
      </c>
      <c r="AK39" s="112">
        <f t="shared" si="19"/>
        <v>0</v>
      </c>
      <c r="AL39" s="112">
        <f t="shared" si="2"/>
        <v>0</v>
      </c>
      <c r="AM39" s="112">
        <f t="shared" si="10"/>
        <v>0</v>
      </c>
      <c r="AN39" s="112"/>
    </row>
    <row r="40" spans="1:40" ht="89.25" customHeight="1">
      <c r="A40" s="87" t="s">
        <v>133</v>
      </c>
      <c r="B40" s="88" t="s">
        <v>109</v>
      </c>
      <c r="C40" s="86" t="s">
        <v>136</v>
      </c>
      <c r="D40" s="89" t="s">
        <v>137</v>
      </c>
      <c r="E40" s="90">
        <v>1</v>
      </c>
      <c r="F40" s="81" t="s">
        <v>138</v>
      </c>
      <c r="G40" s="52" t="s">
        <v>108</v>
      </c>
      <c r="H40" s="52" t="s">
        <v>107</v>
      </c>
      <c r="I40" s="53">
        <v>5</v>
      </c>
      <c r="J40" s="54">
        <v>12500</v>
      </c>
      <c r="K40" s="66">
        <f t="shared" si="7"/>
        <v>62500</v>
      </c>
      <c r="L40" s="56"/>
      <c r="M40" s="77">
        <v>0.5</v>
      </c>
      <c r="N40" s="77">
        <v>0.5</v>
      </c>
      <c r="O40" s="56"/>
      <c r="P40" s="56"/>
      <c r="Q40" s="56"/>
      <c r="R40" s="56"/>
      <c r="S40" s="56"/>
      <c r="T40" s="56"/>
      <c r="U40" s="56"/>
      <c r="V40" s="56"/>
      <c r="W40" s="56"/>
      <c r="X40" s="57"/>
      <c r="Y40" s="82">
        <f t="shared" si="3"/>
        <v>31250</v>
      </c>
      <c r="Z40" s="82">
        <f t="shared" si="4"/>
        <v>31250</v>
      </c>
      <c r="AA40" s="82">
        <f t="shared" si="5"/>
        <v>62500</v>
      </c>
      <c r="AB40" s="57">
        <f t="shared" si="6"/>
        <v>0</v>
      </c>
      <c r="AC40" s="57">
        <f t="shared" si="13"/>
        <v>0</v>
      </c>
      <c r="AD40" s="112">
        <f t="shared" si="14"/>
        <v>0</v>
      </c>
      <c r="AE40" s="112">
        <f t="shared" si="8"/>
        <v>0</v>
      </c>
      <c r="AF40" s="112">
        <f t="shared" si="15"/>
        <v>0</v>
      </c>
      <c r="AG40" s="112">
        <f t="shared" si="16"/>
        <v>0</v>
      </c>
      <c r="AH40" s="112">
        <f t="shared" si="17"/>
        <v>0</v>
      </c>
      <c r="AI40" s="112">
        <f t="shared" si="9"/>
        <v>0</v>
      </c>
      <c r="AJ40" s="112">
        <f t="shared" si="18"/>
        <v>0</v>
      </c>
      <c r="AK40" s="112">
        <f t="shared" si="19"/>
        <v>0</v>
      </c>
      <c r="AL40" s="112">
        <f t="shared" si="2"/>
        <v>0</v>
      </c>
      <c r="AM40" s="112">
        <f t="shared" si="10"/>
        <v>0</v>
      </c>
      <c r="AN40" s="112">
        <f t="shared" si="11"/>
        <v>62500</v>
      </c>
    </row>
    <row r="41" spans="1:40" ht="36" customHeight="1">
      <c r="A41" s="91"/>
      <c r="B41" s="92"/>
      <c r="C41" s="88">
        <f>-F13</f>
        <v>0</v>
      </c>
      <c r="D41" s="88" t="s">
        <v>139</v>
      </c>
      <c r="E41" s="93">
        <v>1</v>
      </c>
      <c r="F41" s="89"/>
      <c r="G41" s="52" t="s">
        <v>141</v>
      </c>
      <c r="H41" s="52" t="s">
        <v>106</v>
      </c>
      <c r="I41" s="94">
        <v>3</v>
      </c>
      <c r="J41" s="54">
        <v>100000</v>
      </c>
      <c r="K41" s="55">
        <f t="shared" si="7"/>
        <v>300000</v>
      </c>
      <c r="L41" s="56"/>
      <c r="M41" s="56"/>
      <c r="N41" s="56"/>
      <c r="O41" s="56"/>
      <c r="P41" s="56"/>
      <c r="Q41" s="56"/>
      <c r="R41" s="56"/>
      <c r="S41" s="56"/>
      <c r="T41" s="56"/>
      <c r="U41" s="56"/>
      <c r="V41" s="56"/>
      <c r="W41" s="56"/>
      <c r="X41" s="57"/>
      <c r="Y41" s="57"/>
      <c r="Z41" s="82">
        <f t="shared" si="4"/>
        <v>0</v>
      </c>
      <c r="AA41" s="82">
        <f t="shared" si="5"/>
        <v>0</v>
      </c>
      <c r="AB41" s="57">
        <f t="shared" si="6"/>
        <v>0</v>
      </c>
      <c r="AC41" s="57">
        <f t="shared" si="13"/>
        <v>0</v>
      </c>
      <c r="AD41" s="112">
        <f t="shared" si="14"/>
        <v>0</v>
      </c>
      <c r="AE41" s="112">
        <f t="shared" si="8"/>
        <v>0</v>
      </c>
      <c r="AF41" s="112">
        <f t="shared" si="15"/>
        <v>0</v>
      </c>
      <c r="AG41" s="112">
        <f t="shared" si="16"/>
        <v>0</v>
      </c>
      <c r="AH41" s="112">
        <f t="shared" si="17"/>
        <v>0</v>
      </c>
      <c r="AI41" s="112">
        <f t="shared" si="9"/>
        <v>0</v>
      </c>
      <c r="AJ41" s="112">
        <f t="shared" si="18"/>
        <v>0</v>
      </c>
      <c r="AK41" s="112">
        <f t="shared" si="19"/>
        <v>0</v>
      </c>
      <c r="AL41" s="112">
        <f t="shared" si="2"/>
        <v>0</v>
      </c>
      <c r="AM41" s="112">
        <f t="shared" si="10"/>
        <v>0</v>
      </c>
      <c r="AN41" s="112">
        <f t="shared" si="11"/>
        <v>0</v>
      </c>
    </row>
    <row r="42" spans="1:40" ht="40.5" customHeight="1">
      <c r="A42" s="91"/>
      <c r="B42" s="92"/>
      <c r="C42" s="92"/>
      <c r="D42" s="92"/>
      <c r="E42" s="76"/>
      <c r="F42" s="89" t="s">
        <v>140</v>
      </c>
      <c r="G42" s="52" t="s">
        <v>105</v>
      </c>
      <c r="H42" s="52" t="s">
        <v>107</v>
      </c>
      <c r="I42" s="94">
        <v>5</v>
      </c>
      <c r="J42" s="54">
        <v>1000</v>
      </c>
      <c r="K42" s="55">
        <f t="shared" si="7"/>
        <v>5000</v>
      </c>
      <c r="L42" s="56"/>
      <c r="M42" s="56"/>
      <c r="N42" s="56"/>
      <c r="O42" s="56"/>
      <c r="P42" s="56"/>
      <c r="Q42" s="56"/>
      <c r="R42" s="56"/>
      <c r="S42" s="56"/>
      <c r="T42" s="56"/>
      <c r="U42" s="56"/>
      <c r="V42" s="56"/>
      <c r="W42" s="56"/>
      <c r="X42" s="57"/>
      <c r="Y42" s="57"/>
      <c r="Z42" s="82"/>
      <c r="AA42" s="82"/>
      <c r="AB42" s="57"/>
      <c r="AC42" s="57">
        <f t="shared" si="13"/>
        <v>0</v>
      </c>
      <c r="AD42" s="112">
        <f t="shared" si="14"/>
        <v>0</v>
      </c>
      <c r="AE42" s="112">
        <f t="shared" si="8"/>
        <v>0</v>
      </c>
      <c r="AF42" s="112">
        <f t="shared" si="15"/>
        <v>0</v>
      </c>
      <c r="AG42" s="112">
        <f t="shared" si="16"/>
        <v>0</v>
      </c>
      <c r="AH42" s="112">
        <f t="shared" si="17"/>
        <v>0</v>
      </c>
      <c r="AI42" s="112">
        <f t="shared" si="9"/>
        <v>0</v>
      </c>
      <c r="AJ42" s="112">
        <f t="shared" si="18"/>
        <v>0</v>
      </c>
      <c r="AK42" s="112">
        <f t="shared" si="19"/>
        <v>0</v>
      </c>
      <c r="AL42" s="112">
        <f t="shared" si="2"/>
        <v>0</v>
      </c>
      <c r="AM42" s="112">
        <f t="shared" si="10"/>
        <v>0</v>
      </c>
      <c r="AN42" s="112">
        <f t="shared" si="11"/>
        <v>0</v>
      </c>
    </row>
    <row r="43" spans="1:40" ht="47.25" customHeight="1">
      <c r="A43" s="91"/>
      <c r="B43" s="92"/>
      <c r="C43" s="92"/>
      <c r="D43" s="92"/>
      <c r="E43" s="76"/>
      <c r="F43" s="89"/>
      <c r="G43" s="52"/>
      <c r="H43" s="52"/>
      <c r="I43" s="53"/>
      <c r="J43" s="54"/>
      <c r="K43" s="55">
        <f t="shared" si="7"/>
        <v>0</v>
      </c>
      <c r="L43" s="56"/>
      <c r="M43" s="77"/>
      <c r="N43" s="77"/>
      <c r="O43" s="56"/>
      <c r="P43" s="56"/>
      <c r="Q43" s="56"/>
      <c r="R43" s="56"/>
      <c r="S43" s="77">
        <v>1</v>
      </c>
      <c r="T43" s="56"/>
      <c r="U43" s="56"/>
      <c r="V43" s="56"/>
      <c r="W43" s="56"/>
      <c r="X43" s="57"/>
      <c r="Y43" s="82">
        <f t="shared" si="3"/>
        <v>0</v>
      </c>
      <c r="Z43" s="82">
        <f t="shared" si="4"/>
        <v>0</v>
      </c>
      <c r="AA43" s="82">
        <f t="shared" si="5"/>
        <v>0</v>
      </c>
      <c r="AB43" s="57">
        <f t="shared" si="6"/>
        <v>0</v>
      </c>
      <c r="AC43" s="57">
        <f t="shared" si="13"/>
        <v>0</v>
      </c>
      <c r="AD43" s="112">
        <f t="shared" si="14"/>
        <v>0</v>
      </c>
      <c r="AE43" s="112">
        <f t="shared" si="8"/>
        <v>0</v>
      </c>
      <c r="AF43" s="112">
        <f t="shared" si="15"/>
        <v>0</v>
      </c>
      <c r="AG43" s="112">
        <f t="shared" si="16"/>
        <v>0</v>
      </c>
      <c r="AH43" s="112">
        <f t="shared" si="17"/>
        <v>0</v>
      </c>
      <c r="AI43" s="112">
        <f t="shared" si="9"/>
        <v>0</v>
      </c>
      <c r="AJ43" s="112">
        <f t="shared" si="18"/>
        <v>0</v>
      </c>
      <c r="AK43" s="112">
        <f t="shared" si="19"/>
        <v>0</v>
      </c>
      <c r="AL43" s="112">
        <f t="shared" si="2"/>
        <v>0</v>
      </c>
      <c r="AM43" s="112">
        <f t="shared" si="10"/>
        <v>0</v>
      </c>
      <c r="AN43" s="112">
        <f t="shared" si="11"/>
        <v>0</v>
      </c>
    </row>
    <row r="44" spans="1:40" ht="45" customHeight="1">
      <c r="A44" s="95"/>
      <c r="B44" s="92"/>
      <c r="C44" s="92"/>
      <c r="D44" s="92"/>
      <c r="E44" s="76"/>
      <c r="F44" s="89" t="s">
        <v>110</v>
      </c>
      <c r="G44" s="52" t="s">
        <v>111</v>
      </c>
      <c r="H44" s="52"/>
      <c r="I44" s="53">
        <v>70</v>
      </c>
      <c r="J44" s="54">
        <v>1000</v>
      </c>
      <c r="K44" s="55">
        <f t="shared" si="7"/>
        <v>70000</v>
      </c>
      <c r="L44" s="56"/>
      <c r="M44" s="56"/>
      <c r="N44" s="56"/>
      <c r="O44" s="56"/>
      <c r="P44" s="56"/>
      <c r="Q44" s="56"/>
      <c r="R44" s="56"/>
      <c r="S44" s="56"/>
      <c r="T44" s="56"/>
      <c r="U44" s="56"/>
      <c r="V44" s="56"/>
      <c r="W44" s="56"/>
      <c r="X44" s="57"/>
      <c r="Y44" s="57"/>
      <c r="Z44" s="82"/>
      <c r="AA44" s="82"/>
      <c r="AB44" s="57"/>
      <c r="AC44" s="57">
        <f t="shared" si="13"/>
        <v>0</v>
      </c>
      <c r="AD44" s="112">
        <f t="shared" si="14"/>
        <v>0</v>
      </c>
      <c r="AE44" s="112">
        <f t="shared" si="8"/>
        <v>0</v>
      </c>
      <c r="AF44" s="112">
        <f t="shared" si="15"/>
        <v>0</v>
      </c>
      <c r="AG44" s="112">
        <f t="shared" si="16"/>
        <v>0</v>
      </c>
      <c r="AH44" s="112">
        <f t="shared" si="17"/>
        <v>0</v>
      </c>
      <c r="AI44" s="112">
        <f t="shared" si="9"/>
        <v>0</v>
      </c>
      <c r="AJ44" s="112">
        <f t="shared" si="18"/>
        <v>0</v>
      </c>
      <c r="AK44" s="112">
        <f t="shared" si="19"/>
        <v>0</v>
      </c>
      <c r="AL44" s="112">
        <f t="shared" si="2"/>
        <v>0</v>
      </c>
      <c r="AM44" s="112">
        <f t="shared" si="10"/>
        <v>0</v>
      </c>
      <c r="AN44" s="112">
        <f t="shared" si="11"/>
        <v>0</v>
      </c>
    </row>
    <row r="45" spans="1:40" ht="66" customHeight="1">
      <c r="A45" s="80"/>
      <c r="B45" s="83"/>
      <c r="C45" s="83"/>
      <c r="D45" s="83" t="s">
        <v>142</v>
      </c>
      <c r="E45" s="96"/>
      <c r="F45" s="89" t="s">
        <v>143</v>
      </c>
      <c r="G45" s="52"/>
      <c r="H45" s="52"/>
      <c r="I45" s="53"/>
      <c r="J45" s="54"/>
      <c r="K45" s="66"/>
      <c r="L45" s="56"/>
      <c r="M45" s="56"/>
      <c r="N45" s="56"/>
      <c r="O45" s="56"/>
      <c r="P45" s="56"/>
      <c r="Q45" s="56"/>
      <c r="R45" s="56"/>
      <c r="S45" s="56"/>
      <c r="T45" s="56"/>
      <c r="U45" s="56"/>
      <c r="V45" s="56"/>
      <c r="W45" s="56"/>
      <c r="X45" s="57"/>
      <c r="Y45" s="57"/>
      <c r="Z45" s="82"/>
      <c r="AA45" s="82"/>
      <c r="AB45" s="57"/>
      <c r="AC45" s="57">
        <f t="shared" si="13"/>
        <v>0</v>
      </c>
      <c r="AD45" s="112">
        <f t="shared" si="14"/>
        <v>0</v>
      </c>
      <c r="AE45" s="112">
        <f t="shared" si="8"/>
        <v>0</v>
      </c>
      <c r="AF45" s="112">
        <f t="shared" si="15"/>
        <v>0</v>
      </c>
      <c r="AG45" s="112">
        <f t="shared" si="16"/>
        <v>0</v>
      </c>
      <c r="AH45" s="112">
        <f t="shared" si="17"/>
        <v>0</v>
      </c>
      <c r="AI45" s="112">
        <f t="shared" si="9"/>
        <v>0</v>
      </c>
      <c r="AJ45" s="112">
        <f t="shared" si="18"/>
        <v>0</v>
      </c>
      <c r="AK45" s="112">
        <f t="shared" si="19"/>
        <v>0</v>
      </c>
      <c r="AL45" s="112">
        <f t="shared" si="2"/>
        <v>0</v>
      </c>
      <c r="AM45" s="112">
        <f t="shared" si="10"/>
        <v>0</v>
      </c>
      <c r="AN45" s="112">
        <f t="shared" si="11"/>
        <v>0</v>
      </c>
    </row>
    <row r="46" spans="1:40" ht="58.5" customHeight="1">
      <c r="A46" s="97" t="s">
        <v>144</v>
      </c>
      <c r="B46" s="98" t="s">
        <v>146</v>
      </c>
      <c r="C46" s="86" t="s">
        <v>145</v>
      </c>
      <c r="D46" s="38" t="s">
        <v>148</v>
      </c>
      <c r="E46" s="99">
        <v>0.8</v>
      </c>
      <c r="F46" s="51" t="s">
        <v>147</v>
      </c>
      <c r="G46" s="52"/>
      <c r="H46" s="52"/>
      <c r="I46" s="94"/>
      <c r="J46" s="54"/>
      <c r="K46" s="55">
        <f t="shared" si="7"/>
        <v>0</v>
      </c>
      <c r="L46" s="56"/>
      <c r="M46" s="56"/>
      <c r="N46" s="56"/>
      <c r="O46" s="56"/>
      <c r="P46" s="56"/>
      <c r="Q46" s="56"/>
      <c r="R46" s="56"/>
      <c r="S46" s="56"/>
      <c r="T46" s="56"/>
      <c r="U46" s="56"/>
      <c r="V46" s="56"/>
      <c r="W46" s="56"/>
      <c r="X46" s="57">
        <f t="shared" si="12"/>
        <v>0</v>
      </c>
      <c r="Y46" s="57">
        <f t="shared" si="3"/>
        <v>0</v>
      </c>
      <c r="Z46" s="82">
        <f t="shared" si="4"/>
        <v>0</v>
      </c>
      <c r="AA46" s="57">
        <f t="shared" si="5"/>
        <v>0</v>
      </c>
      <c r="AB46" s="57">
        <f t="shared" si="6"/>
        <v>0</v>
      </c>
      <c r="AC46" s="57">
        <f t="shared" si="13"/>
        <v>0</v>
      </c>
      <c r="AD46" s="111">
        <f t="shared" si="14"/>
        <v>0</v>
      </c>
      <c r="AE46" s="112">
        <f t="shared" si="8"/>
        <v>0</v>
      </c>
      <c r="AF46" s="112">
        <f t="shared" si="15"/>
        <v>0</v>
      </c>
      <c r="AG46" s="112">
        <f t="shared" si="16"/>
        <v>0</v>
      </c>
      <c r="AH46" s="111">
        <f t="shared" si="17"/>
        <v>0</v>
      </c>
      <c r="AI46" s="111">
        <f t="shared" si="9"/>
        <v>0</v>
      </c>
      <c r="AJ46" s="111">
        <f t="shared" si="18"/>
        <v>0</v>
      </c>
      <c r="AK46" s="111">
        <f t="shared" si="19"/>
        <v>0</v>
      </c>
      <c r="AL46" s="112">
        <f t="shared" si="2"/>
        <v>0</v>
      </c>
      <c r="AM46" s="111">
        <f t="shared" si="10"/>
        <v>0</v>
      </c>
      <c r="AN46" s="112">
        <f t="shared" si="11"/>
        <v>0</v>
      </c>
    </row>
    <row r="47" spans="1:40" ht="54.75" customHeight="1">
      <c r="A47" s="100"/>
      <c r="B47" s="88"/>
      <c r="C47" s="48"/>
      <c r="D47" s="101" t="s">
        <v>150</v>
      </c>
      <c r="E47" s="99">
        <v>0.8</v>
      </c>
      <c r="F47" s="72" t="s">
        <v>149</v>
      </c>
      <c r="G47" s="52" t="s">
        <v>151</v>
      </c>
      <c r="H47" s="52" t="s">
        <v>106</v>
      </c>
      <c r="I47" s="94">
        <v>14</v>
      </c>
      <c r="J47" s="54">
        <v>17000</v>
      </c>
      <c r="K47" s="55">
        <f t="shared" si="7"/>
        <v>238000</v>
      </c>
      <c r="L47" s="56"/>
      <c r="M47" s="56"/>
      <c r="N47" s="56"/>
      <c r="O47" s="56"/>
      <c r="P47" s="56"/>
      <c r="Q47" s="56"/>
      <c r="R47" s="56"/>
      <c r="S47" s="56"/>
      <c r="T47" s="56"/>
      <c r="U47" s="56"/>
      <c r="V47" s="56"/>
      <c r="W47" s="56"/>
      <c r="X47" s="57">
        <f t="shared" si="12"/>
        <v>0</v>
      </c>
      <c r="Y47" s="57">
        <f t="shared" si="3"/>
        <v>0</v>
      </c>
      <c r="Z47" s="57">
        <f t="shared" si="4"/>
        <v>0</v>
      </c>
      <c r="AA47" s="57">
        <f t="shared" si="5"/>
        <v>0</v>
      </c>
      <c r="AB47" s="57">
        <f t="shared" si="6"/>
        <v>0</v>
      </c>
      <c r="AC47" s="57">
        <f t="shared" si="13"/>
        <v>0</v>
      </c>
      <c r="AD47" s="111">
        <f t="shared" si="14"/>
        <v>0</v>
      </c>
      <c r="AE47" s="111">
        <f t="shared" si="8"/>
        <v>0</v>
      </c>
      <c r="AF47" s="112">
        <f t="shared" si="15"/>
        <v>0</v>
      </c>
      <c r="AG47" s="111">
        <f t="shared" si="16"/>
        <v>0</v>
      </c>
      <c r="AH47" s="111">
        <f t="shared" si="17"/>
        <v>0</v>
      </c>
      <c r="AI47" s="111">
        <f t="shared" si="9"/>
        <v>0</v>
      </c>
      <c r="AJ47" s="111">
        <f t="shared" si="18"/>
        <v>0</v>
      </c>
      <c r="AK47" s="111">
        <f t="shared" si="19"/>
        <v>0</v>
      </c>
      <c r="AL47" s="111">
        <f t="shared" si="2"/>
        <v>0</v>
      </c>
      <c r="AM47" s="111">
        <f t="shared" si="10"/>
        <v>0</v>
      </c>
      <c r="AN47" s="111">
        <f t="shared" si="11"/>
        <v>0</v>
      </c>
    </row>
    <row r="48" spans="1:40" ht="45" customHeight="1">
      <c r="A48" s="100"/>
      <c r="B48" s="102"/>
      <c r="C48" s="60"/>
      <c r="D48" s="103"/>
      <c r="E48" s="99">
        <v>0.8</v>
      </c>
      <c r="F48" s="72" t="s">
        <v>149</v>
      </c>
      <c r="G48" s="52" t="s">
        <v>151</v>
      </c>
      <c r="H48" s="52" t="s">
        <v>106</v>
      </c>
      <c r="I48" s="94">
        <v>3</v>
      </c>
      <c r="J48" s="54">
        <v>2300000</v>
      </c>
      <c r="K48" s="55">
        <f t="shared" si="7"/>
        <v>6900000</v>
      </c>
      <c r="L48" s="56"/>
      <c r="M48" s="56"/>
      <c r="N48" s="56"/>
      <c r="O48" s="56"/>
      <c r="P48" s="56"/>
      <c r="Q48" s="56"/>
      <c r="R48" s="56"/>
      <c r="S48" s="56"/>
      <c r="T48" s="56"/>
      <c r="U48" s="56"/>
      <c r="V48" s="56"/>
      <c r="W48" s="56"/>
      <c r="X48" s="57">
        <f t="shared" si="12"/>
        <v>0</v>
      </c>
      <c r="Y48" s="57">
        <f t="shared" si="3"/>
        <v>0</v>
      </c>
      <c r="Z48" s="57">
        <f t="shared" si="4"/>
        <v>0</v>
      </c>
      <c r="AA48" s="57">
        <f t="shared" si="5"/>
        <v>0</v>
      </c>
      <c r="AB48" s="57">
        <f t="shared" si="6"/>
        <v>0</v>
      </c>
      <c r="AC48" s="57">
        <f t="shared" si="13"/>
        <v>0</v>
      </c>
      <c r="AD48" s="111">
        <f t="shared" si="14"/>
        <v>0</v>
      </c>
      <c r="AE48" s="111">
        <f t="shared" si="8"/>
        <v>0</v>
      </c>
      <c r="AF48" s="112">
        <f t="shared" si="15"/>
        <v>0</v>
      </c>
      <c r="AG48" s="111">
        <f t="shared" si="16"/>
        <v>0</v>
      </c>
      <c r="AH48" s="111">
        <f t="shared" si="17"/>
        <v>0</v>
      </c>
      <c r="AI48" s="111">
        <f t="shared" si="9"/>
        <v>0</v>
      </c>
      <c r="AJ48" s="111">
        <f t="shared" si="18"/>
        <v>0</v>
      </c>
      <c r="AK48" s="111">
        <f t="shared" si="19"/>
        <v>0</v>
      </c>
      <c r="AL48" s="111">
        <f t="shared" si="2"/>
        <v>0</v>
      </c>
      <c r="AM48" s="111">
        <f t="shared" si="10"/>
        <v>0</v>
      </c>
      <c r="AN48" s="111">
        <f t="shared" si="11"/>
        <v>0</v>
      </c>
    </row>
    <row r="49" spans="1:40" ht="24" customHeight="1">
      <c r="A49" s="100"/>
      <c r="B49" s="88"/>
      <c r="C49" s="88"/>
      <c r="D49" s="101"/>
      <c r="E49" s="104"/>
      <c r="F49" s="72" t="s">
        <v>149</v>
      </c>
      <c r="G49" s="52" t="s">
        <v>151</v>
      </c>
      <c r="H49" s="52" t="s">
        <v>106</v>
      </c>
      <c r="I49" s="94">
        <v>7</v>
      </c>
      <c r="J49" s="54">
        <v>75000</v>
      </c>
      <c r="K49" s="55">
        <f t="shared" si="7"/>
        <v>525000</v>
      </c>
      <c r="L49" s="56"/>
      <c r="M49" s="56"/>
      <c r="N49" s="56"/>
      <c r="O49" s="56"/>
      <c r="P49" s="56"/>
      <c r="Q49" s="56"/>
      <c r="R49" s="56"/>
      <c r="S49" s="56"/>
      <c r="T49" s="56"/>
      <c r="U49" s="56"/>
      <c r="V49" s="56"/>
      <c r="W49" s="56"/>
      <c r="X49" s="57">
        <f t="shared" si="12"/>
        <v>0</v>
      </c>
      <c r="Y49" s="57">
        <f t="shared" si="3"/>
        <v>0</v>
      </c>
      <c r="Z49" s="57">
        <f t="shared" si="4"/>
        <v>0</v>
      </c>
      <c r="AA49" s="57">
        <f t="shared" si="5"/>
        <v>0</v>
      </c>
      <c r="AB49" s="57">
        <f t="shared" si="6"/>
        <v>0</v>
      </c>
      <c r="AC49" s="57">
        <f t="shared" si="13"/>
        <v>0</v>
      </c>
      <c r="AD49" s="111">
        <f t="shared" si="14"/>
        <v>0</v>
      </c>
      <c r="AE49" s="111">
        <f t="shared" si="8"/>
        <v>0</v>
      </c>
      <c r="AF49" s="112">
        <f t="shared" si="15"/>
        <v>0</v>
      </c>
      <c r="AG49" s="111">
        <f t="shared" si="16"/>
        <v>0</v>
      </c>
      <c r="AH49" s="111">
        <f t="shared" si="17"/>
        <v>0</v>
      </c>
      <c r="AI49" s="111">
        <f t="shared" si="9"/>
        <v>0</v>
      </c>
      <c r="AJ49" s="111">
        <f t="shared" si="18"/>
        <v>0</v>
      </c>
      <c r="AK49" s="111">
        <f t="shared" si="19"/>
        <v>0</v>
      </c>
      <c r="AL49" s="111">
        <f t="shared" si="2"/>
        <v>0</v>
      </c>
      <c r="AM49" s="111">
        <f t="shared" si="10"/>
        <v>0</v>
      </c>
      <c r="AN49" s="111">
        <f t="shared" si="11"/>
        <v>0</v>
      </c>
    </row>
    <row r="50" spans="1:40" ht="37.5" customHeight="1">
      <c r="A50" s="100"/>
      <c r="B50" s="102"/>
      <c r="C50" s="102"/>
      <c r="D50" s="103"/>
      <c r="E50" s="102"/>
      <c r="F50" s="72"/>
      <c r="G50" s="52"/>
      <c r="H50" s="52"/>
      <c r="I50" s="94"/>
      <c r="J50" s="54"/>
      <c r="K50" s="55">
        <f t="shared" si="7"/>
        <v>0</v>
      </c>
      <c r="L50" s="56"/>
      <c r="M50" s="56"/>
      <c r="N50" s="56"/>
      <c r="O50" s="56"/>
      <c r="P50" s="56"/>
      <c r="Q50" s="56"/>
      <c r="R50" s="56"/>
      <c r="S50" s="56"/>
      <c r="T50" s="56"/>
      <c r="U50" s="56"/>
      <c r="V50" s="56"/>
      <c r="W50" s="56"/>
      <c r="X50" s="57">
        <f t="shared" si="12"/>
        <v>0</v>
      </c>
      <c r="Y50" s="57">
        <f t="shared" si="3"/>
        <v>0</v>
      </c>
      <c r="Z50" s="57">
        <f t="shared" si="4"/>
        <v>0</v>
      </c>
      <c r="AA50" s="57">
        <f t="shared" si="5"/>
        <v>0</v>
      </c>
      <c r="AB50" s="57">
        <f t="shared" si="6"/>
        <v>0</v>
      </c>
      <c r="AC50" s="57">
        <f t="shared" si="13"/>
        <v>0</v>
      </c>
      <c r="AD50" s="111">
        <f t="shared" si="14"/>
        <v>0</v>
      </c>
      <c r="AE50" s="111">
        <f t="shared" si="8"/>
        <v>0</v>
      </c>
      <c r="AF50" s="111">
        <f t="shared" si="15"/>
        <v>0</v>
      </c>
      <c r="AG50" s="111">
        <f t="shared" si="16"/>
        <v>0</v>
      </c>
      <c r="AH50" s="111">
        <f t="shared" si="17"/>
        <v>0</v>
      </c>
      <c r="AI50" s="111">
        <f t="shared" si="9"/>
        <v>0</v>
      </c>
      <c r="AJ50" s="111">
        <f t="shared" si="18"/>
        <v>0</v>
      </c>
      <c r="AK50" s="111">
        <f t="shared" si="19"/>
        <v>0</v>
      </c>
      <c r="AL50" s="111">
        <f t="shared" si="2"/>
        <v>0</v>
      </c>
      <c r="AM50" s="111">
        <f t="shared" si="10"/>
        <v>0</v>
      </c>
      <c r="AN50" s="111">
        <f t="shared" si="11"/>
        <v>0</v>
      </c>
    </row>
    <row r="51" spans="1:40" ht="0.75" customHeight="1">
      <c r="A51" s="100"/>
      <c r="B51" s="86"/>
      <c r="C51" s="86"/>
      <c r="D51" s="89"/>
      <c r="E51" s="99"/>
      <c r="F51" s="72"/>
      <c r="G51" s="52"/>
      <c r="H51" s="52"/>
      <c r="I51" s="94"/>
      <c r="J51" s="54"/>
      <c r="K51" s="55">
        <f t="shared" si="7"/>
        <v>0</v>
      </c>
      <c r="L51" s="56"/>
      <c r="M51" s="56"/>
      <c r="N51" s="56"/>
      <c r="O51" s="56"/>
      <c r="P51" s="56"/>
      <c r="Q51" s="56"/>
      <c r="R51" s="56"/>
      <c r="S51" s="56"/>
      <c r="T51" s="56"/>
      <c r="U51" s="56"/>
      <c r="V51" s="56"/>
      <c r="W51" s="56"/>
      <c r="X51" s="57">
        <f t="shared" si="12"/>
        <v>0</v>
      </c>
      <c r="Y51" s="57">
        <f t="shared" si="3"/>
        <v>0</v>
      </c>
      <c r="Z51" s="57">
        <f t="shared" si="4"/>
        <v>0</v>
      </c>
      <c r="AA51" s="57">
        <f t="shared" si="5"/>
        <v>0</v>
      </c>
      <c r="AB51" s="57">
        <f t="shared" si="6"/>
        <v>0</v>
      </c>
      <c r="AC51" s="57">
        <f t="shared" si="13"/>
        <v>0</v>
      </c>
      <c r="AD51" s="111">
        <f t="shared" si="14"/>
        <v>0</v>
      </c>
      <c r="AE51" s="111">
        <f t="shared" si="8"/>
        <v>0</v>
      </c>
      <c r="AF51" s="111">
        <f t="shared" si="15"/>
        <v>0</v>
      </c>
      <c r="AG51" s="111">
        <f t="shared" si="16"/>
        <v>0</v>
      </c>
      <c r="AH51" s="111">
        <f t="shared" si="17"/>
        <v>0</v>
      </c>
      <c r="AI51" s="111">
        <f t="shared" si="9"/>
        <v>0</v>
      </c>
      <c r="AJ51" s="111">
        <f t="shared" si="18"/>
        <v>0</v>
      </c>
      <c r="AK51" s="111">
        <f t="shared" si="19"/>
        <v>0</v>
      </c>
      <c r="AL51" s="111">
        <f t="shared" si="2"/>
        <v>0</v>
      </c>
      <c r="AM51" s="111">
        <f t="shared" si="10"/>
        <v>0</v>
      </c>
      <c r="AN51" s="111">
        <f t="shared" si="11"/>
        <v>0</v>
      </c>
    </row>
    <row r="52" spans="1:40" ht="53.25" customHeight="1" hidden="1">
      <c r="A52" s="105"/>
      <c r="B52" s="86"/>
      <c r="C52" s="86" t="s">
        <v>112</v>
      </c>
      <c r="D52" s="89" t="s">
        <v>104</v>
      </c>
      <c r="E52" s="86">
        <v>3</v>
      </c>
      <c r="F52" s="72"/>
      <c r="G52" s="52"/>
      <c r="H52" s="52"/>
      <c r="I52" s="94"/>
      <c r="J52" s="54"/>
      <c r="K52" s="55">
        <f t="shared" si="7"/>
        <v>0</v>
      </c>
      <c r="L52" s="56"/>
      <c r="M52" s="56"/>
      <c r="N52" s="56"/>
      <c r="O52" s="56"/>
      <c r="P52" s="56"/>
      <c r="Q52" s="56"/>
      <c r="R52" s="56"/>
      <c r="S52" s="56"/>
      <c r="T52" s="56"/>
      <c r="U52" s="56"/>
      <c r="V52" s="56"/>
      <c r="W52" s="56"/>
      <c r="X52" s="57">
        <f t="shared" si="12"/>
        <v>0</v>
      </c>
      <c r="Y52" s="57">
        <f t="shared" si="3"/>
        <v>0</v>
      </c>
      <c r="Z52" s="57">
        <f t="shared" si="4"/>
        <v>0</v>
      </c>
      <c r="AA52" s="57">
        <f t="shared" si="5"/>
        <v>0</v>
      </c>
      <c r="AB52" s="57">
        <f t="shared" si="6"/>
        <v>0</v>
      </c>
      <c r="AC52" s="57">
        <f t="shared" si="13"/>
        <v>0</v>
      </c>
      <c r="AD52" s="111">
        <f t="shared" si="14"/>
        <v>0</v>
      </c>
      <c r="AE52" s="111">
        <f t="shared" si="8"/>
        <v>0</v>
      </c>
      <c r="AF52" s="111">
        <f t="shared" si="15"/>
        <v>0</v>
      </c>
      <c r="AG52" s="111">
        <f t="shared" si="16"/>
        <v>0</v>
      </c>
      <c r="AH52" s="111">
        <f t="shared" si="17"/>
        <v>0</v>
      </c>
      <c r="AI52" s="111">
        <f t="shared" si="9"/>
        <v>0</v>
      </c>
      <c r="AJ52" s="111">
        <f t="shared" si="18"/>
        <v>0</v>
      </c>
      <c r="AK52" s="111">
        <f t="shared" si="19"/>
        <v>0</v>
      </c>
      <c r="AL52" s="111">
        <f t="shared" si="2"/>
        <v>0</v>
      </c>
      <c r="AM52" s="111">
        <f t="shared" si="10"/>
        <v>0</v>
      </c>
      <c r="AN52" s="111">
        <f t="shared" si="11"/>
        <v>0</v>
      </c>
    </row>
    <row r="53" spans="1:40" ht="24" customHeight="1">
      <c r="A53" s="97" t="s">
        <v>152</v>
      </c>
      <c r="B53" s="98"/>
      <c r="C53" s="86"/>
      <c r="E53" s="99"/>
      <c r="F53" s="51"/>
      <c r="G53" s="52"/>
      <c r="H53" s="52"/>
      <c r="I53" s="94"/>
      <c r="J53" s="54"/>
      <c r="K53" s="55">
        <f>+J53*I53</f>
        <v>0</v>
      </c>
      <c r="L53" s="56"/>
      <c r="M53" s="56"/>
      <c r="N53" s="56"/>
      <c r="O53" s="56"/>
      <c r="P53" s="56"/>
      <c r="Q53" s="56"/>
      <c r="R53" s="56"/>
      <c r="S53" s="56"/>
      <c r="T53" s="56"/>
      <c r="U53" s="56"/>
      <c r="V53" s="56"/>
      <c r="W53" s="56"/>
      <c r="X53" s="57">
        <f aca="true" t="shared" si="36" ref="X53:X61">+$K53*L53</f>
        <v>0</v>
      </c>
      <c r="Y53" s="57">
        <f aca="true" t="shared" si="37" ref="Y53:Y61">+$K53*M53</f>
        <v>0</v>
      </c>
      <c r="Z53" s="82">
        <f aca="true" t="shared" si="38" ref="Z53:Z61">+$K53*N53</f>
        <v>0</v>
      </c>
      <c r="AA53" s="57">
        <f aca="true" t="shared" si="39" ref="AA53:AA61">+Z53+Y53+X53</f>
        <v>0</v>
      </c>
      <c r="AB53" s="57">
        <f aca="true" t="shared" si="40" ref="AB53:AB61">+$K53*O53</f>
        <v>0</v>
      </c>
      <c r="AC53" s="57">
        <f aca="true" t="shared" si="41" ref="AC53:AC61">+$K53*P53</f>
        <v>0</v>
      </c>
      <c r="AD53" s="111">
        <f aca="true" t="shared" si="42" ref="AD53:AD61">+$K53*Q53</f>
        <v>0</v>
      </c>
      <c r="AE53" s="112">
        <f aca="true" t="shared" si="43" ref="AE53:AE61">+AD53+AC53+AB53</f>
        <v>0</v>
      </c>
      <c r="AF53" s="112">
        <f aca="true" t="shared" si="44" ref="AF53:AF61">+$K53*R53</f>
        <v>0</v>
      </c>
      <c r="AG53" s="112">
        <f aca="true" t="shared" si="45" ref="AG53:AG61">+$K53*S53</f>
        <v>0</v>
      </c>
      <c r="AH53" s="111">
        <f aca="true" t="shared" si="46" ref="AH53:AH61">+$K53*T53</f>
        <v>0</v>
      </c>
      <c r="AI53" s="111">
        <f>+AH53+AG53+AF53</f>
        <v>0</v>
      </c>
      <c r="AJ53" s="111">
        <f aca="true" t="shared" si="47" ref="AJ53:AL56">+$K53*U53</f>
        <v>0</v>
      </c>
      <c r="AK53" s="111">
        <f t="shared" si="47"/>
        <v>0</v>
      </c>
      <c r="AL53" s="112">
        <f t="shared" si="47"/>
        <v>0</v>
      </c>
      <c r="AM53" s="111">
        <f>+AL53+AK53+AJ53</f>
        <v>0</v>
      </c>
      <c r="AN53" s="112">
        <f>+AM53+AI53+AE53+AA53</f>
        <v>0</v>
      </c>
    </row>
    <row r="54" spans="1:40" ht="24" customHeight="1">
      <c r="A54" s="100"/>
      <c r="B54" s="88"/>
      <c r="C54" s="88" t="s">
        <v>153</v>
      </c>
      <c r="D54" s="106" t="s">
        <v>154</v>
      </c>
      <c r="E54" s="106">
        <v>0.8</v>
      </c>
      <c r="F54" s="72" t="s">
        <v>155</v>
      </c>
      <c r="G54" s="52"/>
      <c r="H54" s="52"/>
      <c r="I54" s="94"/>
      <c r="J54" s="54"/>
      <c r="K54" s="55"/>
      <c r="L54" s="56"/>
      <c r="M54" s="56"/>
      <c r="N54" s="56"/>
      <c r="O54" s="56"/>
      <c r="P54" s="56"/>
      <c r="Q54" s="56"/>
      <c r="R54" s="56"/>
      <c r="S54" s="56"/>
      <c r="T54" s="56"/>
      <c r="U54" s="56"/>
      <c r="V54" s="56"/>
      <c r="W54" s="56"/>
      <c r="X54" s="57">
        <f t="shared" si="36"/>
        <v>0</v>
      </c>
      <c r="Y54" s="57">
        <f t="shared" si="37"/>
        <v>0</v>
      </c>
      <c r="Z54" s="57">
        <f t="shared" si="38"/>
        <v>0</v>
      </c>
      <c r="AA54" s="57">
        <f t="shared" si="39"/>
        <v>0</v>
      </c>
      <c r="AB54" s="57">
        <f t="shared" si="40"/>
        <v>0</v>
      </c>
      <c r="AC54" s="57">
        <f t="shared" si="41"/>
        <v>0</v>
      </c>
      <c r="AD54" s="111">
        <f t="shared" si="42"/>
        <v>0</v>
      </c>
      <c r="AE54" s="111">
        <f t="shared" si="43"/>
        <v>0</v>
      </c>
      <c r="AF54" s="112">
        <f t="shared" si="44"/>
        <v>0</v>
      </c>
      <c r="AG54" s="111">
        <f t="shared" si="45"/>
        <v>0</v>
      </c>
      <c r="AH54" s="111">
        <f t="shared" si="46"/>
        <v>0</v>
      </c>
      <c r="AI54" s="111">
        <f>+AH54+AG54+AF54</f>
        <v>0</v>
      </c>
      <c r="AJ54" s="111">
        <f t="shared" si="47"/>
        <v>0</v>
      </c>
      <c r="AK54" s="111">
        <f t="shared" si="47"/>
        <v>0</v>
      </c>
      <c r="AL54" s="111">
        <f t="shared" si="47"/>
        <v>0</v>
      </c>
      <c r="AM54" s="111">
        <f>+AL54+AK54+AJ54</f>
        <v>0</v>
      </c>
      <c r="AN54" s="111">
        <f>+AM54+AI54+AE54+AA54</f>
        <v>0</v>
      </c>
    </row>
    <row r="55" spans="1:40" ht="38.25" customHeight="1">
      <c r="A55" s="100"/>
      <c r="B55" s="102"/>
      <c r="C55" s="102"/>
      <c r="D55" s="107"/>
      <c r="E55" s="108"/>
      <c r="F55" s="109"/>
      <c r="G55" s="52"/>
      <c r="H55" s="52"/>
      <c r="I55" s="94"/>
      <c r="J55" s="54"/>
      <c r="K55" s="55">
        <f>+J55*I55</f>
        <v>0</v>
      </c>
      <c r="L55" s="56"/>
      <c r="M55" s="56"/>
      <c r="N55" s="56"/>
      <c r="O55" s="56"/>
      <c r="P55" s="56"/>
      <c r="Q55" s="56"/>
      <c r="R55" s="56"/>
      <c r="S55" s="56"/>
      <c r="T55" s="56"/>
      <c r="U55" s="56"/>
      <c r="V55" s="56"/>
      <c r="W55" s="56"/>
      <c r="X55" s="57">
        <f t="shared" si="36"/>
        <v>0</v>
      </c>
      <c r="Y55" s="57">
        <f t="shared" si="37"/>
        <v>0</v>
      </c>
      <c r="Z55" s="57">
        <f t="shared" si="38"/>
        <v>0</v>
      </c>
      <c r="AA55" s="57">
        <f t="shared" si="39"/>
        <v>0</v>
      </c>
      <c r="AB55" s="57">
        <f t="shared" si="40"/>
        <v>0</v>
      </c>
      <c r="AC55" s="57">
        <f t="shared" si="41"/>
        <v>0</v>
      </c>
      <c r="AD55" s="111">
        <f t="shared" si="42"/>
        <v>0</v>
      </c>
      <c r="AE55" s="111">
        <f t="shared" si="43"/>
        <v>0</v>
      </c>
      <c r="AF55" s="111">
        <f t="shared" si="44"/>
        <v>0</v>
      </c>
      <c r="AG55" s="111">
        <f t="shared" si="45"/>
        <v>0</v>
      </c>
      <c r="AH55" s="111">
        <f t="shared" si="46"/>
        <v>0</v>
      </c>
      <c r="AI55" s="111">
        <f>+AH55+AG55+AF55</f>
        <v>0</v>
      </c>
      <c r="AJ55" s="111">
        <f t="shared" si="47"/>
        <v>0</v>
      </c>
      <c r="AK55" s="111">
        <f t="shared" si="47"/>
        <v>0</v>
      </c>
      <c r="AL55" s="111">
        <f t="shared" si="47"/>
        <v>0</v>
      </c>
      <c r="AM55" s="111">
        <f>+AL55+AK55+AJ55</f>
        <v>0</v>
      </c>
      <c r="AN55" s="111">
        <f>+AM55+AI55+AE55+AA55</f>
        <v>0</v>
      </c>
    </row>
    <row r="56" spans="1:40" ht="79.5" customHeight="1">
      <c r="A56" s="100"/>
      <c r="B56" s="86"/>
      <c r="C56" s="110"/>
      <c r="F56" s="109"/>
      <c r="G56" s="52"/>
      <c r="H56" s="52"/>
      <c r="I56" s="94"/>
      <c r="J56" s="54"/>
      <c r="K56" s="55">
        <f>+J56*I56</f>
        <v>0</v>
      </c>
      <c r="L56" s="56"/>
      <c r="M56" s="56"/>
      <c r="N56" s="56"/>
      <c r="O56" s="56"/>
      <c r="P56" s="56"/>
      <c r="Q56" s="56"/>
      <c r="R56" s="56"/>
      <c r="S56" s="56"/>
      <c r="T56" s="56"/>
      <c r="U56" s="56"/>
      <c r="V56" s="56"/>
      <c r="W56" s="56"/>
      <c r="X56" s="57">
        <f t="shared" si="36"/>
        <v>0</v>
      </c>
      <c r="Y56" s="57">
        <f t="shared" si="37"/>
        <v>0</v>
      </c>
      <c r="Z56" s="57">
        <f t="shared" si="38"/>
        <v>0</v>
      </c>
      <c r="AA56" s="57">
        <f t="shared" si="39"/>
        <v>0</v>
      </c>
      <c r="AB56" s="57">
        <f t="shared" si="40"/>
        <v>0</v>
      </c>
      <c r="AC56" s="57">
        <f t="shared" si="41"/>
        <v>0</v>
      </c>
      <c r="AD56" s="111">
        <f t="shared" si="42"/>
        <v>0</v>
      </c>
      <c r="AE56" s="111">
        <f t="shared" si="43"/>
        <v>0</v>
      </c>
      <c r="AF56" s="111">
        <f t="shared" si="44"/>
        <v>0</v>
      </c>
      <c r="AG56" s="111">
        <f t="shared" si="45"/>
        <v>0</v>
      </c>
      <c r="AH56" s="111">
        <f t="shared" si="46"/>
        <v>0</v>
      </c>
      <c r="AI56" s="111">
        <f>+AH56+AG56+AF56</f>
        <v>0</v>
      </c>
      <c r="AJ56" s="111">
        <f t="shared" si="47"/>
        <v>0</v>
      </c>
      <c r="AK56" s="111">
        <f t="shared" si="47"/>
        <v>0</v>
      </c>
      <c r="AL56" s="111">
        <f t="shared" si="47"/>
        <v>0</v>
      </c>
      <c r="AM56" s="111">
        <f>+AL56+AK56+AJ56</f>
        <v>0</v>
      </c>
      <c r="AN56" s="111">
        <f>+AM56+AI56+AE56+AA56</f>
        <v>0</v>
      </c>
    </row>
    <row r="57" spans="1:40" ht="60" customHeight="1">
      <c r="A57" s="97" t="s">
        <v>158</v>
      </c>
      <c r="B57" s="98" t="s">
        <v>160</v>
      </c>
      <c r="C57" s="86" t="s">
        <v>159</v>
      </c>
      <c r="D57" s="106" t="s">
        <v>157</v>
      </c>
      <c r="E57" s="106">
        <v>0.8</v>
      </c>
      <c r="F57" s="72" t="s">
        <v>156</v>
      </c>
      <c r="G57" s="52"/>
      <c r="H57" s="52" t="s">
        <v>106</v>
      </c>
      <c r="I57" s="94">
        <v>60</v>
      </c>
      <c r="J57" s="54">
        <v>35000</v>
      </c>
      <c r="K57" s="55">
        <f>+J57*I57</f>
        <v>2100000</v>
      </c>
      <c r="L57" s="56"/>
      <c r="M57" s="56"/>
      <c r="N57" s="56"/>
      <c r="O57" s="56"/>
      <c r="P57" s="56"/>
      <c r="Q57" s="56"/>
      <c r="R57" s="56"/>
      <c r="S57" s="56"/>
      <c r="T57" s="56"/>
      <c r="U57" s="56"/>
      <c r="V57" s="56"/>
      <c r="W57" s="56"/>
      <c r="X57" s="57">
        <f t="shared" si="36"/>
        <v>0</v>
      </c>
      <c r="Y57" s="57">
        <f t="shared" si="37"/>
        <v>0</v>
      </c>
      <c r="Z57" s="82">
        <f t="shared" si="38"/>
        <v>0</v>
      </c>
      <c r="AA57" s="57">
        <f t="shared" si="39"/>
        <v>0</v>
      </c>
      <c r="AB57" s="57">
        <f t="shared" si="40"/>
        <v>0</v>
      </c>
      <c r="AC57" s="57">
        <f t="shared" si="41"/>
        <v>0</v>
      </c>
      <c r="AD57" s="111">
        <f t="shared" si="42"/>
        <v>0</v>
      </c>
      <c r="AE57" s="112">
        <f t="shared" si="43"/>
        <v>0</v>
      </c>
      <c r="AF57" s="112">
        <f t="shared" si="44"/>
        <v>0</v>
      </c>
      <c r="AG57" s="112">
        <f t="shared" si="45"/>
        <v>0</v>
      </c>
      <c r="AH57" s="111">
        <f t="shared" si="46"/>
        <v>0</v>
      </c>
      <c r="AI57" s="111">
        <f t="shared" si="9"/>
        <v>0</v>
      </c>
      <c r="AJ57" s="111">
        <f t="shared" si="18"/>
        <v>0</v>
      </c>
      <c r="AK57" s="111">
        <f t="shared" si="19"/>
        <v>0</v>
      </c>
      <c r="AL57" s="111">
        <f t="shared" si="2"/>
        <v>0</v>
      </c>
      <c r="AM57" s="111">
        <f t="shared" si="10"/>
        <v>0</v>
      </c>
      <c r="AN57" s="111">
        <f t="shared" si="11"/>
        <v>0</v>
      </c>
    </row>
    <row r="58" spans="1:40" ht="21">
      <c r="A58" s="100"/>
      <c r="B58" s="88"/>
      <c r="C58" s="88"/>
      <c r="D58" s="106"/>
      <c r="E58" s="106"/>
      <c r="F58" s="72"/>
      <c r="G58" s="52"/>
      <c r="H58" s="52"/>
      <c r="I58" s="94"/>
      <c r="J58" s="54"/>
      <c r="K58" s="55"/>
      <c r="L58" s="56"/>
      <c r="M58" s="56"/>
      <c r="N58" s="56"/>
      <c r="O58" s="56"/>
      <c r="P58" s="56"/>
      <c r="Q58" s="56"/>
      <c r="R58" s="56"/>
      <c r="S58" s="56"/>
      <c r="T58" s="56"/>
      <c r="U58" s="56"/>
      <c r="V58" s="56"/>
      <c r="W58" s="56"/>
      <c r="X58" s="57">
        <f t="shared" si="36"/>
        <v>0</v>
      </c>
      <c r="Y58" s="57">
        <f t="shared" si="37"/>
        <v>0</v>
      </c>
      <c r="Z58" s="57">
        <f t="shared" si="38"/>
        <v>0</v>
      </c>
      <c r="AA58" s="57">
        <f t="shared" si="39"/>
        <v>0</v>
      </c>
      <c r="AB58" s="57">
        <f t="shared" si="40"/>
        <v>0</v>
      </c>
      <c r="AC58" s="57">
        <f t="shared" si="41"/>
        <v>0</v>
      </c>
      <c r="AD58" s="111">
        <f t="shared" si="42"/>
        <v>0</v>
      </c>
      <c r="AE58" s="111">
        <f t="shared" si="43"/>
        <v>0</v>
      </c>
      <c r="AF58" s="112">
        <f t="shared" si="44"/>
        <v>0</v>
      </c>
      <c r="AG58" s="111">
        <f t="shared" si="45"/>
        <v>0</v>
      </c>
      <c r="AH58" s="111">
        <f t="shared" si="46"/>
        <v>0</v>
      </c>
      <c r="AI58" s="111"/>
      <c r="AJ58" s="111"/>
      <c r="AK58" s="112"/>
      <c r="AL58" s="111"/>
      <c r="AM58" s="111"/>
      <c r="AN58" s="111"/>
    </row>
    <row r="59" spans="1:40" ht="21">
      <c r="A59" s="100"/>
      <c r="B59" s="102"/>
      <c r="C59" s="102"/>
      <c r="D59" s="107"/>
      <c r="E59" s="107"/>
      <c r="G59" s="52"/>
      <c r="H59" s="52"/>
      <c r="I59" s="94"/>
      <c r="J59" s="54"/>
      <c r="K59" s="55">
        <f>+J59*I59</f>
        <v>0</v>
      </c>
      <c r="L59" s="56"/>
      <c r="M59" s="56"/>
      <c r="N59" s="56"/>
      <c r="O59" s="56"/>
      <c r="P59" s="56"/>
      <c r="Q59" s="56"/>
      <c r="R59" s="56"/>
      <c r="S59" s="56"/>
      <c r="T59" s="56"/>
      <c r="U59" s="56"/>
      <c r="V59" s="56"/>
      <c r="W59" s="56"/>
      <c r="X59" s="57">
        <f t="shared" si="36"/>
        <v>0</v>
      </c>
      <c r="Y59" s="57">
        <f t="shared" si="37"/>
        <v>0</v>
      </c>
      <c r="Z59" s="57">
        <f t="shared" si="38"/>
        <v>0</v>
      </c>
      <c r="AA59" s="57">
        <f t="shared" si="39"/>
        <v>0</v>
      </c>
      <c r="AB59" s="57">
        <f t="shared" si="40"/>
        <v>0</v>
      </c>
      <c r="AC59" s="57">
        <f t="shared" si="41"/>
        <v>0</v>
      </c>
      <c r="AD59" s="111">
        <f t="shared" si="42"/>
        <v>0</v>
      </c>
      <c r="AE59" s="111">
        <f t="shared" si="43"/>
        <v>0</v>
      </c>
      <c r="AF59" s="111">
        <f t="shared" si="44"/>
        <v>0</v>
      </c>
      <c r="AG59" s="111">
        <f t="shared" si="45"/>
        <v>0</v>
      </c>
      <c r="AH59" s="111">
        <f t="shared" si="46"/>
        <v>0</v>
      </c>
      <c r="AI59" s="111"/>
      <c r="AJ59" s="111"/>
      <c r="AK59" s="111"/>
      <c r="AL59" s="111"/>
      <c r="AM59" s="111"/>
      <c r="AN59" s="111"/>
    </row>
    <row r="60" spans="1:40" ht="21">
      <c r="A60" s="100"/>
      <c r="B60" s="86"/>
      <c r="C60" s="110"/>
      <c r="D60" s="86"/>
      <c r="E60" s="106"/>
      <c r="F60" s="72"/>
      <c r="G60" s="52"/>
      <c r="H60" s="52"/>
      <c r="I60" s="94"/>
      <c r="J60" s="54"/>
      <c r="K60" s="55">
        <f>+J60*I60</f>
        <v>0</v>
      </c>
      <c r="L60" s="56"/>
      <c r="M60" s="56"/>
      <c r="N60" s="56"/>
      <c r="O60" s="56"/>
      <c r="P60" s="56"/>
      <c r="Q60" s="56"/>
      <c r="R60" s="56"/>
      <c r="S60" s="56"/>
      <c r="T60" s="56"/>
      <c r="U60" s="56"/>
      <c r="V60" s="56"/>
      <c r="W60" s="56"/>
      <c r="X60" s="57">
        <f t="shared" si="36"/>
        <v>0</v>
      </c>
      <c r="Y60" s="57">
        <f t="shared" si="37"/>
        <v>0</v>
      </c>
      <c r="Z60" s="57">
        <f t="shared" si="38"/>
        <v>0</v>
      </c>
      <c r="AA60" s="57">
        <f t="shared" si="39"/>
        <v>0</v>
      </c>
      <c r="AB60" s="57">
        <f t="shared" si="40"/>
        <v>0</v>
      </c>
      <c r="AC60" s="57">
        <f t="shared" si="41"/>
        <v>0</v>
      </c>
      <c r="AD60" s="111">
        <f t="shared" si="42"/>
        <v>0</v>
      </c>
      <c r="AE60" s="111">
        <f t="shared" si="43"/>
        <v>0</v>
      </c>
      <c r="AF60" s="111">
        <f t="shared" si="44"/>
        <v>0</v>
      </c>
      <c r="AG60" s="111">
        <f t="shared" si="45"/>
        <v>0</v>
      </c>
      <c r="AH60" s="111">
        <f t="shared" si="46"/>
        <v>0</v>
      </c>
      <c r="AI60" s="111"/>
      <c r="AJ60" s="111"/>
      <c r="AK60" s="111"/>
      <c r="AL60" s="111"/>
      <c r="AM60" s="111"/>
      <c r="AN60" s="111"/>
    </row>
    <row r="61" spans="1:40" ht="21">
      <c r="A61" s="105"/>
      <c r="B61" s="86"/>
      <c r="C61" s="110"/>
      <c r="D61" s="110"/>
      <c r="E61" s="86"/>
      <c r="F61" s="72"/>
      <c r="G61" s="52"/>
      <c r="H61" s="52"/>
      <c r="I61" s="94"/>
      <c r="J61" s="54"/>
      <c r="K61" s="55">
        <f>+J61*I61</f>
        <v>0</v>
      </c>
      <c r="L61" s="56"/>
      <c r="M61" s="56"/>
      <c r="N61" s="56"/>
      <c r="O61" s="56"/>
      <c r="P61" s="56"/>
      <c r="Q61" s="56"/>
      <c r="R61" s="56"/>
      <c r="S61" s="56"/>
      <c r="T61" s="56"/>
      <c r="U61" s="56"/>
      <c r="V61" s="56"/>
      <c r="W61" s="56"/>
      <c r="X61" s="57">
        <f t="shared" si="36"/>
        <v>0</v>
      </c>
      <c r="Y61" s="57">
        <f t="shared" si="37"/>
        <v>0</v>
      </c>
      <c r="Z61" s="57">
        <f t="shared" si="38"/>
        <v>0</v>
      </c>
      <c r="AA61" s="57">
        <f t="shared" si="39"/>
        <v>0</v>
      </c>
      <c r="AB61" s="57">
        <f t="shared" si="40"/>
        <v>0</v>
      </c>
      <c r="AC61" s="57">
        <f t="shared" si="41"/>
        <v>0</v>
      </c>
      <c r="AD61" s="111">
        <f t="shared" si="42"/>
        <v>0</v>
      </c>
      <c r="AE61" s="111">
        <f t="shared" si="43"/>
        <v>0</v>
      </c>
      <c r="AF61" s="111">
        <f t="shared" si="44"/>
        <v>0</v>
      </c>
      <c r="AG61" s="111">
        <f t="shared" si="45"/>
        <v>0</v>
      </c>
      <c r="AH61" s="111">
        <f t="shared" si="46"/>
        <v>0</v>
      </c>
      <c r="AI61" s="111"/>
      <c r="AJ61" s="111"/>
      <c r="AK61" s="111"/>
      <c r="AL61" s="111"/>
      <c r="AM61" s="111"/>
      <c r="AN61" s="111"/>
    </row>
  </sheetData>
  <sheetProtection/>
  <mergeCells count="75">
    <mergeCell ref="K7:K9"/>
    <mergeCell ref="C16:C24"/>
    <mergeCell ref="B47:B48"/>
    <mergeCell ref="B49:B50"/>
    <mergeCell ref="B40:B44"/>
    <mergeCell ref="C41:C44"/>
    <mergeCell ref="C25:C33"/>
    <mergeCell ref="C49:C50"/>
    <mergeCell ref="C47:C48"/>
    <mergeCell ref="D12:D15"/>
    <mergeCell ref="E12:E15"/>
    <mergeCell ref="F11:J11"/>
    <mergeCell ref="D10:D11"/>
    <mergeCell ref="F7:F9"/>
    <mergeCell ref="G7:G9"/>
    <mergeCell ref="E10:E11"/>
    <mergeCell ref="J7:J9"/>
    <mergeCell ref="R8:T8"/>
    <mergeCell ref="U8:W8"/>
    <mergeCell ref="L6:W6"/>
    <mergeCell ref="X7:AN7"/>
    <mergeCell ref="AN8:AN9"/>
    <mergeCell ref="O8:Q8"/>
    <mergeCell ref="AJ8:AM8"/>
    <mergeCell ref="AB8:AE8"/>
    <mergeCell ref="L8:N8"/>
    <mergeCell ref="A1:AN1"/>
    <mergeCell ref="A2:AN2"/>
    <mergeCell ref="A3:AN3"/>
    <mergeCell ref="AF8:AI8"/>
    <mergeCell ref="D16:D24"/>
    <mergeCell ref="C12:C15"/>
    <mergeCell ref="B10:B15"/>
    <mergeCell ref="F15:J15"/>
    <mergeCell ref="X8:AA8"/>
    <mergeCell ref="C10:C11"/>
    <mergeCell ref="A5:AN5"/>
    <mergeCell ref="H7:H9"/>
    <mergeCell ref="I7:I9"/>
    <mergeCell ref="B7:B9"/>
    <mergeCell ref="C7:C9"/>
    <mergeCell ref="D7:D9"/>
    <mergeCell ref="E7:E9"/>
    <mergeCell ref="L7:W7"/>
    <mergeCell ref="A7:A9"/>
    <mergeCell ref="X6:AN6"/>
    <mergeCell ref="F24:J24"/>
    <mergeCell ref="F39:J39"/>
    <mergeCell ref="E16:E24"/>
    <mergeCell ref="E25:E33"/>
    <mergeCell ref="F33:J33"/>
    <mergeCell ref="C58:C59"/>
    <mergeCell ref="D34:D36"/>
    <mergeCell ref="E34:E36"/>
    <mergeCell ref="E41:E44"/>
    <mergeCell ref="D47:D48"/>
    <mergeCell ref="D49:D50"/>
    <mergeCell ref="E49:E50"/>
    <mergeCell ref="A10:A15"/>
    <mergeCell ref="A22:A24"/>
    <mergeCell ref="A53:A56"/>
    <mergeCell ref="B54:B55"/>
    <mergeCell ref="C54:C55"/>
    <mergeCell ref="D41:D44"/>
    <mergeCell ref="D25:D33"/>
    <mergeCell ref="C34:C38"/>
    <mergeCell ref="A40:A44"/>
    <mergeCell ref="A57:A61"/>
    <mergeCell ref="B58:B59"/>
    <mergeCell ref="B16:B24"/>
    <mergeCell ref="B25:B33"/>
    <mergeCell ref="A34:A38"/>
    <mergeCell ref="B34:B38"/>
    <mergeCell ref="A16:A21"/>
    <mergeCell ref="A46:A52"/>
  </mergeCells>
  <dataValidations count="2">
    <dataValidation type="list" allowBlank="1" showInputMessage="1" showErrorMessage="1" sqref="H10 H12:H14 H16:H23 H34:H38 H40:H44 H25:H32 H46:H61">
      <formula1>"Consultoria, Días,Unidad,"</formula1>
    </dataValidation>
    <dataValidation type="list" allowBlank="1" showInputMessage="1" showErrorMessage="1" sqref="G10 G12:G14 G16:G23 G34:G38 G40:G44 G25:G32 G46:G61">
      <formula1>"Honorarios, RRHH, Hardware, Software, Servicios Técnicos, Promocion y Publicidad, Mobiliario,Catering,Viaticos,Transporte,MaterialGastable"</formula1>
    </dataValidation>
  </dataValidations>
  <printOptions/>
  <pageMargins left="0.7" right="0.7" top="0.75" bottom="0.75" header="0.3" footer="0.3"/>
  <pageSetup horizontalDpi="600" verticalDpi="600" orientation="portrait" paperSize="9" scale="1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Argentina Sabala</dc:creator>
  <cp:keywords/>
  <dc:description/>
  <cp:lastModifiedBy>Usuario</cp:lastModifiedBy>
  <cp:lastPrinted>2019-11-11T18:23:57Z</cp:lastPrinted>
  <dcterms:created xsi:type="dcterms:W3CDTF">2015-12-29T14:39:13Z</dcterms:created>
  <dcterms:modified xsi:type="dcterms:W3CDTF">2019-11-11T18:26:07Z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